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26475" windowHeight="127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Položky!$A$1:$K$59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BG58" i="3"/>
  <c r="BF58"/>
  <c r="BE58"/>
  <c r="BD58"/>
  <c r="BC58"/>
  <c r="K58"/>
  <c r="I58"/>
  <c r="G58"/>
  <c r="BG57"/>
  <c r="BF57"/>
  <c r="BF59" s="1"/>
  <c r="H11" i="2" s="1"/>
  <c r="BE57" i="3"/>
  <c r="BE59" s="1"/>
  <c r="G11" i="2" s="1"/>
  <c r="BD57" i="3"/>
  <c r="BC57"/>
  <c r="K57"/>
  <c r="K59" s="1"/>
  <c r="I57"/>
  <c r="G57"/>
  <c r="B11" i="2"/>
  <c r="A11"/>
  <c r="BG59" i="3"/>
  <c r="I11" i="2" s="1"/>
  <c r="BD59" i="3"/>
  <c r="F11" i="2" s="1"/>
  <c r="BC59" i="3"/>
  <c r="E11" i="2" s="1"/>
  <c r="I59" i="3"/>
  <c r="G59"/>
  <c r="C59"/>
  <c r="BG54"/>
  <c r="BG55" s="1"/>
  <c r="I10" i="2" s="1"/>
  <c r="BE54" i="3"/>
  <c r="BD54"/>
  <c r="BD55" s="1"/>
  <c r="F10" i="2" s="1"/>
  <c r="BC54" i="3"/>
  <c r="K54"/>
  <c r="K55" s="1"/>
  <c r="I54"/>
  <c r="G54"/>
  <c r="BF54" s="1"/>
  <c r="BF55" s="1"/>
  <c r="H10" i="2" s="1"/>
  <c r="B10"/>
  <c r="A10"/>
  <c r="BE55" i="3"/>
  <c r="G10" i="2" s="1"/>
  <c r="BC55" i="3"/>
  <c r="E10" i="2" s="1"/>
  <c r="I55" i="3"/>
  <c r="G55"/>
  <c r="C55"/>
  <c r="BG51"/>
  <c r="BF51"/>
  <c r="BE51"/>
  <c r="BE52" s="1"/>
  <c r="G9" i="2" s="1"/>
  <c r="BC51" i="3"/>
  <c r="K51"/>
  <c r="I51"/>
  <c r="G51"/>
  <c r="BD51" s="1"/>
  <c r="BG50"/>
  <c r="BG52" s="1"/>
  <c r="I9" i="2" s="1"/>
  <c r="BF50" i="3"/>
  <c r="BF52" s="1"/>
  <c r="H9" i="2" s="1"/>
  <c r="BE50" i="3"/>
  <c r="BC50"/>
  <c r="BC52" s="1"/>
  <c r="E9" i="2" s="1"/>
  <c r="K50" i="3"/>
  <c r="K52" s="1"/>
  <c r="I50"/>
  <c r="I52" s="1"/>
  <c r="G50"/>
  <c r="BD50" s="1"/>
  <c r="B9" i="2"/>
  <c r="A9"/>
  <c r="C52" i="3"/>
  <c r="BG47"/>
  <c r="BF47"/>
  <c r="BE47"/>
  <c r="BC47"/>
  <c r="K47"/>
  <c r="I47"/>
  <c r="G47"/>
  <c r="BD47" s="1"/>
  <c r="BG46"/>
  <c r="BF46"/>
  <c r="BE46"/>
  <c r="BC46"/>
  <c r="K46"/>
  <c r="I46"/>
  <c r="G46"/>
  <c r="BD46" s="1"/>
  <c r="BG45"/>
  <c r="BF45"/>
  <c r="BF48" s="1"/>
  <c r="H8" i="2" s="1"/>
  <c r="BE45" i="3"/>
  <c r="BC45"/>
  <c r="K45"/>
  <c r="I45"/>
  <c r="I48" s="1"/>
  <c r="G45"/>
  <c r="BD45" s="1"/>
  <c r="B8" i="2"/>
  <c r="A8"/>
  <c r="BG48" i="3"/>
  <c r="I8" i="2" s="1"/>
  <c r="BE48" i="3"/>
  <c r="G8" i="2" s="1"/>
  <c r="BC48" i="3"/>
  <c r="E8" i="2" s="1"/>
  <c r="G48" i="3"/>
  <c r="C48"/>
  <c r="BG42"/>
  <c r="BF42"/>
  <c r="BE42"/>
  <c r="BC42"/>
  <c r="K42"/>
  <c r="I42"/>
  <c r="G42"/>
  <c r="BD42" s="1"/>
  <c r="BG41"/>
  <c r="BF41"/>
  <c r="BE41"/>
  <c r="BC41"/>
  <c r="K41"/>
  <c r="I41"/>
  <c r="G41"/>
  <c r="BD41" s="1"/>
  <c r="BG40"/>
  <c r="BF40"/>
  <c r="BE40"/>
  <c r="BC40"/>
  <c r="K40"/>
  <c r="I40"/>
  <c r="G40"/>
  <c r="BD40" s="1"/>
  <c r="BG39"/>
  <c r="BF39"/>
  <c r="BE39"/>
  <c r="BC39"/>
  <c r="K39"/>
  <c r="I39"/>
  <c r="G39"/>
  <c r="BD39" s="1"/>
  <c r="BG38"/>
  <c r="BF38"/>
  <c r="BE38"/>
  <c r="BC38"/>
  <c r="K38"/>
  <c r="I38"/>
  <c r="G38"/>
  <c r="BD38" s="1"/>
  <c r="BG37"/>
  <c r="BF37"/>
  <c r="BE37"/>
  <c r="BC37"/>
  <c r="K37"/>
  <c r="I37"/>
  <c r="G37"/>
  <c r="BD37" s="1"/>
  <c r="BG36"/>
  <c r="BF36"/>
  <c r="BE36"/>
  <c r="BC36"/>
  <c r="K36"/>
  <c r="I36"/>
  <c r="G36"/>
  <c r="BD36" s="1"/>
  <c r="BG35"/>
  <c r="BF35"/>
  <c r="BE35"/>
  <c r="BC35"/>
  <c r="K35"/>
  <c r="I35"/>
  <c r="G35"/>
  <c r="BD35" s="1"/>
  <c r="BG34"/>
  <c r="BF34"/>
  <c r="BE34"/>
  <c r="BC34"/>
  <c r="K34"/>
  <c r="I34"/>
  <c r="G34"/>
  <c r="BD34" s="1"/>
  <c r="BG33"/>
  <c r="BF33"/>
  <c r="BE33"/>
  <c r="BC33"/>
  <c r="K33"/>
  <c r="I33"/>
  <c r="G33"/>
  <c r="BD33" s="1"/>
  <c r="BG32"/>
  <c r="BF32"/>
  <c r="BE32"/>
  <c r="BC32"/>
  <c r="K32"/>
  <c r="I32"/>
  <c r="G32"/>
  <c r="BD32" s="1"/>
  <c r="BG31"/>
  <c r="BF31"/>
  <c r="BE31"/>
  <c r="BC31"/>
  <c r="K31"/>
  <c r="I31"/>
  <c r="G31"/>
  <c r="BD31" s="1"/>
  <c r="BG30"/>
  <c r="BF30"/>
  <c r="BE30"/>
  <c r="BC30"/>
  <c r="K30"/>
  <c r="I30"/>
  <c r="G30"/>
  <c r="BD30" s="1"/>
  <c r="BG29"/>
  <c r="BF29"/>
  <c r="BE29"/>
  <c r="BC29"/>
  <c r="K29"/>
  <c r="I29"/>
  <c r="G29"/>
  <c r="BD29" s="1"/>
  <c r="BG28"/>
  <c r="BF28"/>
  <c r="BE28"/>
  <c r="BC28"/>
  <c r="K28"/>
  <c r="I28"/>
  <c r="G28"/>
  <c r="BD28" s="1"/>
  <c r="BG27"/>
  <c r="BF27"/>
  <c r="BE27"/>
  <c r="BC27"/>
  <c r="K27"/>
  <c r="I27"/>
  <c r="G27"/>
  <c r="BD27" s="1"/>
  <c r="BG26"/>
  <c r="BF26"/>
  <c r="BE26"/>
  <c r="BC26"/>
  <c r="K26"/>
  <c r="I26"/>
  <c r="G26"/>
  <c r="BD26" s="1"/>
  <c r="BG25"/>
  <c r="BF25"/>
  <c r="BE25"/>
  <c r="BC25"/>
  <c r="K25"/>
  <c r="I25"/>
  <c r="G25"/>
  <c r="BD25" s="1"/>
  <c r="BG24"/>
  <c r="BF24"/>
  <c r="BE24"/>
  <c r="BC24"/>
  <c r="K24"/>
  <c r="I24"/>
  <c r="G24"/>
  <c r="BD24" s="1"/>
  <c r="BG23"/>
  <c r="BF23"/>
  <c r="BE23"/>
  <c r="BC23"/>
  <c r="K23"/>
  <c r="I23"/>
  <c r="G23"/>
  <c r="BD23" s="1"/>
  <c r="BG22"/>
  <c r="BF22"/>
  <c r="BE22"/>
  <c r="BC22"/>
  <c r="K22"/>
  <c r="I22"/>
  <c r="G22"/>
  <c r="BD22" s="1"/>
  <c r="BG21"/>
  <c r="BF21"/>
  <c r="BE21"/>
  <c r="BC21"/>
  <c r="K21"/>
  <c r="I21"/>
  <c r="G21"/>
  <c r="BD21" s="1"/>
  <c r="BG20"/>
  <c r="BF20"/>
  <c r="BE20"/>
  <c r="BC20"/>
  <c r="K20"/>
  <c r="I20"/>
  <c r="G20"/>
  <c r="BD20" s="1"/>
  <c r="BG19"/>
  <c r="BF19"/>
  <c r="BE19"/>
  <c r="BC19"/>
  <c r="K19"/>
  <c r="I19"/>
  <c r="G19"/>
  <c r="BD19" s="1"/>
  <c r="BG18"/>
  <c r="BF18"/>
  <c r="BE18"/>
  <c r="BC18"/>
  <c r="K18"/>
  <c r="I18"/>
  <c r="G18"/>
  <c r="BD18" s="1"/>
  <c r="BG17"/>
  <c r="BF17"/>
  <c r="BE17"/>
  <c r="BC17"/>
  <c r="K17"/>
  <c r="I17"/>
  <c r="G17"/>
  <c r="BD17" s="1"/>
  <c r="BG16"/>
  <c r="BF16"/>
  <c r="BE16"/>
  <c r="BC16"/>
  <c r="K16"/>
  <c r="I16"/>
  <c r="G16"/>
  <c r="BD16" s="1"/>
  <c r="BG15"/>
  <c r="BF15"/>
  <c r="BE15"/>
  <c r="BC15"/>
  <c r="K15"/>
  <c r="I15"/>
  <c r="G15"/>
  <c r="BD15" s="1"/>
  <c r="BG14"/>
  <c r="BF14"/>
  <c r="BE14"/>
  <c r="BC14"/>
  <c r="K14"/>
  <c r="I14"/>
  <c r="G14"/>
  <c r="BD14" s="1"/>
  <c r="BG13"/>
  <c r="BF13"/>
  <c r="BE13"/>
  <c r="BC13"/>
  <c r="K13"/>
  <c r="I13"/>
  <c r="G13"/>
  <c r="BD13" s="1"/>
  <c r="BG12"/>
  <c r="BF12"/>
  <c r="BE12"/>
  <c r="BC12"/>
  <c r="K12"/>
  <c r="I12"/>
  <c r="G12"/>
  <c r="BD12" s="1"/>
  <c r="BG11"/>
  <c r="BF11"/>
  <c r="BE11"/>
  <c r="BC11"/>
  <c r="K11"/>
  <c r="I11"/>
  <c r="I43" s="1"/>
  <c r="G11"/>
  <c r="BD11" s="1"/>
  <c r="BG10"/>
  <c r="BF10"/>
  <c r="BE10"/>
  <c r="BE43" s="1"/>
  <c r="G7" i="2" s="1"/>
  <c r="BC10" i="3"/>
  <c r="K10"/>
  <c r="I10"/>
  <c r="G10"/>
  <c r="BD10" s="1"/>
  <c r="BG9"/>
  <c r="BF9"/>
  <c r="BE9"/>
  <c r="BC9"/>
  <c r="BC43" s="1"/>
  <c r="E7" i="2" s="1"/>
  <c r="K9" i="3"/>
  <c r="I9"/>
  <c r="G9"/>
  <c r="BD9" s="1"/>
  <c r="BG8"/>
  <c r="BG43" s="1"/>
  <c r="I7" i="2" s="1"/>
  <c r="BF8" i="3"/>
  <c r="BE8"/>
  <c r="BC8"/>
  <c r="K8"/>
  <c r="K43" s="1"/>
  <c r="I8"/>
  <c r="G8"/>
  <c r="BD8" s="1"/>
  <c r="B7" i="2"/>
  <c r="A7"/>
  <c r="C43" i="3"/>
  <c r="C4"/>
  <c r="H3"/>
  <c r="C3"/>
  <c r="H18" i="2"/>
  <c r="G17"/>
  <c r="I17" s="1"/>
  <c r="C2"/>
  <c r="C1"/>
  <c r="F33" i="1"/>
  <c r="F31"/>
  <c r="F34" s="1"/>
  <c r="G22"/>
  <c r="G21" s="1"/>
  <c r="G8"/>
  <c r="E12" i="2" l="1"/>
  <c r="C16" i="1" s="1"/>
  <c r="G43" i="3"/>
  <c r="BF43"/>
  <c r="H7" i="2" s="1"/>
  <c r="H12" s="1"/>
  <c r="C15" i="1" s="1"/>
  <c r="K48" i="3"/>
  <c r="G52"/>
  <c r="BD52"/>
  <c r="F9" i="2" s="1"/>
  <c r="I12"/>
  <c r="C20" i="1" s="1"/>
  <c r="G12" i="2"/>
  <c r="C14" i="1" s="1"/>
  <c r="BD48" i="3"/>
  <c r="F8" i="2" s="1"/>
  <c r="BD43" i="3"/>
  <c r="F7" i="2" s="1"/>
  <c r="F12" s="1"/>
  <c r="C17" i="1" s="1"/>
  <c r="C18" l="1"/>
  <c r="C21" s="1"/>
  <c r="C22" s="1"/>
</calcChain>
</file>

<file path=xl/sharedStrings.xml><?xml version="1.0" encoding="utf-8"?>
<sst xmlns="http://schemas.openxmlformats.org/spreadsheetml/2006/main" count="246" uniqueCount="175">
  <si>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</si>
  <si>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</si>
  <si>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</si>
  <si>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</si>
  <si>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</si>
  <si>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</si>
  <si>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</si>
  <si>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</si>
  <si>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</si>
  <si>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</si>
  <si>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</si>
  <si>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</si>
  <si>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</si>
  <si>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</si>
  <si>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</si>
  <si>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</si>
  <si>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</si>
  <si>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</si>
  <si>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</si>
  <si>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</si>
  <si>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</si>
  <si>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</si>
  <si>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</si>
  <si>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</si>
  <si>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</si>
  <si>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</si>
  <si>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</si>
  <si>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</si>
  <si>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</si>
  <si>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</si>
  <si>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</si>
  <si>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</si>
  <si>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</si>
  <si>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</si>
  <si>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</si>
  <si>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</si>
  <si>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</si>
  <si>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</si>
  <si>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</si>
  <si>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</si>
  <si>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</si>
  <si>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</si>
  <si>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</si>
  <si>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</si>
  <si>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</si>
  <si>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</si>
  <si>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</si>
  <si>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</si>
  <si>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</si>
  <si>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</si>
  <si>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</si>
  <si>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</si>
  <si>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</si>
  <si>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</si>
  <si>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</si>
  <si>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</si>
  <si>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</si>
  <si>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</si>
  <si>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</si>
  <si>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</si>
  <si>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</si>
  <si>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</si>
  <si>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</si>
  <si>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</si>
  <si>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</si>
  <si>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</si>
  <si>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</si>
  <si>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</si>
  <si>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</si>
  <si>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Celkem za</t>
  </si>
  <si>
    <t>SIM D 101.08 -  VNITŘNÍ ROZVOD PLYNU</t>
  </si>
  <si>
    <t>D 101.08 -  VNITŘNÍ ROZVOD PLYNU</t>
  </si>
  <si>
    <t>723</t>
  </si>
  <si>
    <t>Vnitřní plynovod</t>
  </si>
  <si>
    <t>723 15-0302.R00</t>
  </si>
  <si>
    <t>Potrubí ocelové hladké černé svařované D 15x2,6</t>
  </si>
  <si>
    <t>m</t>
  </si>
  <si>
    <t>723 15-0303.R00</t>
  </si>
  <si>
    <t>Potrubí ocelové hladké černé svařované D 25x2,6</t>
  </si>
  <si>
    <t>723 15-0304.R00</t>
  </si>
  <si>
    <t>Potrubí ocelové hladké černé svařované D 32x2,6</t>
  </si>
  <si>
    <t>723 15-0312.R00</t>
  </si>
  <si>
    <t>Potrubí ocelové hladké černé svařované D 57x2,9</t>
  </si>
  <si>
    <t>723 15-0314.R00</t>
  </si>
  <si>
    <t>Potrubí ocelové hladké černé svařované D 89x3,6</t>
  </si>
  <si>
    <t>723 15-0315.R00</t>
  </si>
  <si>
    <t>Potrubí ocelové hladké černé svařované D 108x4</t>
  </si>
  <si>
    <t>723 15-0317.R00</t>
  </si>
  <si>
    <t>Potrubí ocelové hladké černé svařované D 159x4,5</t>
  </si>
  <si>
    <t>723 15-0355.R00</t>
  </si>
  <si>
    <t>Zhotovení redukce  přes 2 DN, DN 100/50</t>
  </si>
  <si>
    <t>kus</t>
  </si>
  <si>
    <t>723 16-0336.R00</t>
  </si>
  <si>
    <t>Rozpěrka přípojky plynoměru DN80</t>
  </si>
  <si>
    <t>soubor</t>
  </si>
  <si>
    <t>723 16-0314.R00</t>
  </si>
  <si>
    <t>Přípojka k plynoměru, svařovaná bez ochozu DN 80</t>
  </si>
  <si>
    <t>723 20-0001.RA0</t>
  </si>
  <si>
    <t>Montáž plynových spotřebičů</t>
  </si>
  <si>
    <t>723 23-4221.RM9</t>
  </si>
  <si>
    <t>Regulátor středotlaký, bez armatur STL/NTL např. Regal2</t>
  </si>
  <si>
    <t>723 23-5113.R00</t>
  </si>
  <si>
    <t>Kohout kulový,vnitřní-vnitřní  DN 25</t>
  </si>
  <si>
    <t>723 23-5512.R00</t>
  </si>
  <si>
    <t>Kohout kul.protipož.přímý,FireBag,.G2T10 DN 20</t>
  </si>
  <si>
    <t>723 23-5513.R00</t>
  </si>
  <si>
    <t>Kohout kul.protipož.přímý,FireBag,.G2T10 DN 25</t>
  </si>
  <si>
    <t>723 23-5114.R00</t>
  </si>
  <si>
    <t>Kohout kulový,vnitřní-vnitřní  DN 32</t>
  </si>
  <si>
    <t>723 23-5111.R00</t>
  </si>
  <si>
    <t>Kohout kulový,vnitřní-vnitřní DN 15</t>
  </si>
  <si>
    <t>551-31015.0</t>
  </si>
  <si>
    <t>Hadice flexi plyn  500 mm 1/2'' F x RS</t>
  </si>
  <si>
    <t>R01</t>
  </si>
  <si>
    <t>Dvířka revizní 500x500 mm</t>
  </si>
  <si>
    <t>551-31017.2</t>
  </si>
  <si>
    <t>Ventil vzorkovací MET přímý 1/2'' F</t>
  </si>
  <si>
    <t>723 17-8114.R00</t>
  </si>
  <si>
    <t>Potrubí vícevrstvé ALPEX-GAS, D 26x3 mm</t>
  </si>
  <si>
    <t>723 17-8113.R00</t>
  </si>
  <si>
    <t>Potrubí vícevrstvé ALPEX-GAS, D 20x2 mm</t>
  </si>
  <si>
    <t>723 17-8115.R00</t>
  </si>
  <si>
    <t>Potrubí vícevrstvé ALPEX-GAS, D 32x3 mm</t>
  </si>
  <si>
    <t>593-85119</t>
  </si>
  <si>
    <t>Energokanál 100x44x79 cm  pro plynové potrubí vedené v podlaze</t>
  </si>
  <si>
    <t>593-85115</t>
  </si>
  <si>
    <t>Deska krycí energokanálu 90x60x11 cm</t>
  </si>
  <si>
    <t>723 23-5116.R00</t>
  </si>
  <si>
    <t>Kohout kulový,vnitřní-vnitřní  DN 50</t>
  </si>
  <si>
    <t>723 21-3204.R00</t>
  </si>
  <si>
    <t>Armatura pří.- kohout kulový ,DN 80</t>
  </si>
  <si>
    <t>723 21-3205.R00</t>
  </si>
  <si>
    <t>Armatura pří.- kohout kulový ,DN 100</t>
  </si>
  <si>
    <t>286-12140</t>
  </si>
  <si>
    <t>Hadice tlaková pro plyn G1" dl.1m NAPOJENÍ TECHNOLOGIE</t>
  </si>
  <si>
    <t>723 21-9101.R01</t>
  </si>
  <si>
    <t>SAMOČINNÝ UZAVÍRACÍ VENTIL DLE ČSN EN 161 BAP DN 100</t>
  </si>
  <si>
    <t>422 77-800.</t>
  </si>
  <si>
    <t>Přípojka tlakoměrová nátrub. č.v.752001  M20x1,5 včetně manometru 0-6kPa</t>
  </si>
  <si>
    <t>723 19-0907.R00</t>
  </si>
  <si>
    <t>Odvzdušnění a napuštění plynového potrubí</t>
  </si>
  <si>
    <t>723 19-0901.R00</t>
  </si>
  <si>
    <t>Uzavření nebo otevření plynového potrubí</t>
  </si>
  <si>
    <t>723 19-0909.R00</t>
  </si>
  <si>
    <t>Zkouška tlaková  plynového potrubí</t>
  </si>
  <si>
    <t>998 72-3101.R00</t>
  </si>
  <si>
    <t>Přesun hmot pro vnitřní plynovod, výšky do 6 m</t>
  </si>
  <si>
    <t>t</t>
  </si>
  <si>
    <t>767</t>
  </si>
  <si>
    <t>Konstrukce zámečnické</t>
  </si>
  <si>
    <t>767 87-1110.R00</t>
  </si>
  <si>
    <t>Montáž podpěrné konstrukce plynovodu</t>
  </si>
  <si>
    <t>kg</t>
  </si>
  <si>
    <t>634-44177.A</t>
  </si>
  <si>
    <t>Kotvící systém pro uložení vnitnřího plynu</t>
  </si>
  <si>
    <t>767 99-5103.R00</t>
  </si>
  <si>
    <t>Výroba a montáž kov. atypických konstr. do 20 kg</t>
  </si>
  <si>
    <t>783</t>
  </si>
  <si>
    <t>Nátěry</t>
  </si>
  <si>
    <t>783 42-4340.R00</t>
  </si>
  <si>
    <t>Nátěr syntet. potrubí do DN 50 mm  Z+2x +1x email</t>
  </si>
  <si>
    <t>783 42-6360.R00</t>
  </si>
  <si>
    <t>Nátěr syntet. potrubí do DN 200 mm Z +2x +1x email</t>
  </si>
  <si>
    <t>M22</t>
  </si>
  <si>
    <t>Montáž sdělovací a zabezp.tech</t>
  </si>
  <si>
    <t>220 11-1776.R00</t>
  </si>
  <si>
    <t>Vedení uzemnění v zemi FeZN drát do 120 mm2</t>
  </si>
  <si>
    <t>M23</t>
  </si>
  <si>
    <t>Montáže potrubí</t>
  </si>
  <si>
    <t>230 23-0016.R01</t>
  </si>
  <si>
    <t>Hlavní tlaková zkouška vzduchem 0,6 MPa, DN 100 revize</t>
  </si>
  <si>
    <t>230 05-0033.R00</t>
  </si>
  <si>
    <t>Montáž doplň. konstrukcí z trubkových materiálů</t>
  </si>
  <si>
    <t>Ing. Hrazdílková</t>
  </si>
  <si>
    <t>Položkový výkaz výměr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</si>
</sst>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71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70</v>
      </c>
      <c r="D6" s="11"/>
      <c r="E6" s="11"/>
      <c r="F6" s="19"/>
      <c r="G6" s="13"/>
    </row>
    <row r="7" spans="1:57">
      <c r="A7" s="14" t="s">
        <v>8</v>
      </c>
      <c r="B7" s="16"/>
      <c r="C7" s="175"/>
      <c r="D7" s="176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75"/>
      <c r="D8" s="176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77" t="s">
        <v>173</v>
      </c>
      <c r="F11" s="178"/>
      <c r="G11" s="179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0"/>
      <c r="C37" s="180"/>
      <c r="D37" s="180"/>
      <c r="E37" s="180"/>
      <c r="F37" s="180"/>
      <c r="G37" s="180"/>
      <c r="H37" t="s">
        <v>4</v>
      </c>
    </row>
    <row r="38" spans="1:8" ht="12.75" customHeight="1">
      <c r="A38" s="68"/>
      <c r="B38" s="180"/>
      <c r="C38" s="180"/>
      <c r="D38" s="180"/>
      <c r="E38" s="180"/>
      <c r="F38" s="180"/>
      <c r="G38" s="180"/>
      <c r="H38" t="s">
        <v>4</v>
      </c>
    </row>
    <row r="39" spans="1:8">
      <c r="A39" s="68"/>
      <c r="B39" s="180"/>
      <c r="C39" s="180"/>
      <c r="D39" s="180"/>
      <c r="E39" s="180"/>
      <c r="F39" s="180"/>
      <c r="G39" s="180"/>
      <c r="H39" t="s">
        <v>4</v>
      </c>
    </row>
    <row r="40" spans="1:8">
      <c r="A40" s="68"/>
      <c r="B40" s="180"/>
      <c r="C40" s="180"/>
      <c r="D40" s="180"/>
      <c r="E40" s="180"/>
      <c r="F40" s="180"/>
      <c r="G40" s="180"/>
      <c r="H40" t="s">
        <v>4</v>
      </c>
    </row>
    <row r="41" spans="1:8">
      <c r="A41" s="68"/>
      <c r="B41" s="180"/>
      <c r="C41" s="180"/>
      <c r="D41" s="180"/>
      <c r="E41" s="180"/>
      <c r="F41" s="180"/>
      <c r="G41" s="180"/>
      <c r="H41" t="s">
        <v>4</v>
      </c>
    </row>
    <row r="42" spans="1:8">
      <c r="A42" s="68"/>
      <c r="B42" s="180"/>
      <c r="C42" s="180"/>
      <c r="D42" s="180"/>
      <c r="E42" s="180"/>
      <c r="F42" s="180"/>
      <c r="G42" s="180"/>
      <c r="H42" t="s">
        <v>4</v>
      </c>
    </row>
    <row r="43" spans="1:8">
      <c r="A43" s="68"/>
      <c r="B43" s="180"/>
      <c r="C43" s="180"/>
      <c r="D43" s="180"/>
      <c r="E43" s="180"/>
      <c r="F43" s="180"/>
      <c r="G43" s="180"/>
      <c r="H43" t="s">
        <v>4</v>
      </c>
    </row>
    <row r="44" spans="1:8">
      <c r="A44" s="68"/>
      <c r="B44" s="180"/>
      <c r="C44" s="180"/>
      <c r="D44" s="180"/>
      <c r="E44" s="180"/>
      <c r="F44" s="180"/>
      <c r="G44" s="180"/>
      <c r="H44" t="s">
        <v>4</v>
      </c>
    </row>
    <row r="45" spans="1:8">
      <c r="A45" s="68"/>
      <c r="B45" s="180"/>
      <c r="C45" s="180"/>
      <c r="D45" s="180"/>
      <c r="E45" s="180"/>
      <c r="F45" s="180"/>
      <c r="G45" s="180"/>
      <c r="H45" t="s">
        <v>4</v>
      </c>
    </row>
    <row r="46" spans="1:8">
      <c r="B46" s="174"/>
      <c r="C46" s="174"/>
      <c r="D46" s="174"/>
      <c r="E46" s="174"/>
      <c r="F46" s="174"/>
      <c r="G46" s="174"/>
    </row>
    <row r="47" spans="1:8">
      <c r="B47" s="174"/>
      <c r="C47" s="174"/>
      <c r="D47" s="174"/>
      <c r="E47" s="174"/>
      <c r="F47" s="174"/>
      <c r="G47" s="174"/>
    </row>
    <row r="48" spans="1:8">
      <c r="B48" s="174"/>
      <c r="C48" s="174"/>
      <c r="D48" s="174"/>
      <c r="E48" s="174"/>
      <c r="F48" s="174"/>
      <c r="G48" s="174"/>
    </row>
    <row r="49" spans="2:7">
      <c r="B49" s="174"/>
      <c r="C49" s="174"/>
      <c r="D49" s="174"/>
      <c r="E49" s="174"/>
      <c r="F49" s="174"/>
      <c r="G49" s="174"/>
    </row>
    <row r="50" spans="2:7">
      <c r="B50" s="174"/>
      <c r="C50" s="174"/>
      <c r="D50" s="174"/>
      <c r="E50" s="174"/>
      <c r="F50" s="174"/>
      <c r="G50" s="174"/>
    </row>
    <row r="51" spans="2:7">
      <c r="B51" s="174"/>
      <c r="C51" s="174"/>
      <c r="D51" s="174"/>
      <c r="E51" s="174"/>
      <c r="F51" s="174"/>
      <c r="G51" s="174"/>
    </row>
    <row r="52" spans="2:7">
      <c r="B52" s="174"/>
      <c r="C52" s="174"/>
      <c r="D52" s="174"/>
      <c r="E52" s="174"/>
      <c r="F52" s="174"/>
      <c r="G52" s="174"/>
    </row>
    <row r="53" spans="2:7">
      <c r="B53" s="174"/>
      <c r="C53" s="174"/>
      <c r="D53" s="174"/>
      <c r="E53" s="174"/>
      <c r="F53" s="174"/>
      <c r="G53" s="174"/>
    </row>
    <row r="54" spans="2:7">
      <c r="B54" s="174"/>
      <c r="C54" s="174"/>
      <c r="D54" s="174"/>
      <c r="E54" s="174"/>
      <c r="F54" s="174"/>
      <c r="G54" s="174"/>
    </row>
    <row r="55" spans="2:7">
      <c r="B55" s="174"/>
      <c r="C55" s="174"/>
      <c r="D55" s="174"/>
      <c r="E55" s="174"/>
      <c r="F55" s="174"/>
      <c r="G55" s="17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9"/>
  <sheetViews>
    <sheetView workbookViewId="0">
      <selection activeCell="A17" sqref="A1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1" t="s">
        <v>5</v>
      </c>
      <c r="B1" s="182"/>
      <c r="C1" s="69" t="str">
        <f>CONCATENATE(cislostavby," ",nazevstavby)</f>
        <v xml:space="preserve"> SIM D 101.08 -  VNITŘNÍ ROZVOD PLYNU</v>
      </c>
      <c r="D1" s="70"/>
      <c r="E1" s="71"/>
      <c r="F1" s="70"/>
      <c r="G1" s="72"/>
      <c r="H1" s="73"/>
      <c r="I1" s="74"/>
    </row>
    <row r="2" spans="1:57" ht="13.5" thickBot="1">
      <c r="A2" s="183" t="s">
        <v>1</v>
      </c>
      <c r="B2" s="184"/>
      <c r="C2" s="75" t="str">
        <f>CONCATENATE(cisloobjektu," ",nazevobjektu)</f>
        <v xml:space="preserve"> D 101.08 -  VNITŘNÍ ROZVOD PLYNU</v>
      </c>
      <c r="D2" s="76"/>
      <c r="E2" s="77"/>
      <c r="F2" s="76"/>
      <c r="G2" s="185"/>
      <c r="H2" s="185"/>
      <c r="I2" s="186"/>
    </row>
    <row r="3" spans="1:57" ht="13.5" thickTop="1"/>
    <row r="4" spans="1:57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0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30" customFormat="1">
      <c r="A7" s="170" t="str">
        <f>Položky!B7</f>
        <v>723</v>
      </c>
      <c r="B7" s="85" t="str">
        <f>Položky!C7</f>
        <v>Vnitřní plynovod</v>
      </c>
      <c r="C7" s="86"/>
      <c r="D7" s="87"/>
      <c r="E7" s="171">
        <f>Položky!BC43</f>
        <v>0</v>
      </c>
      <c r="F7" s="172">
        <f>Položky!BD43</f>
        <v>0</v>
      </c>
      <c r="G7" s="172">
        <f>Položky!BE43</f>
        <v>0</v>
      </c>
      <c r="H7" s="172">
        <f>Položky!BF43</f>
        <v>0</v>
      </c>
      <c r="I7" s="173">
        <f>Položky!BG43</f>
        <v>0</v>
      </c>
    </row>
    <row r="8" spans="1:57" s="30" customFormat="1">
      <c r="A8" s="170" t="str">
        <f>Položky!B44</f>
        <v>767</v>
      </c>
      <c r="B8" s="85" t="str">
        <f>Položky!C44</f>
        <v>Konstrukce zámečnické</v>
      </c>
      <c r="C8" s="86"/>
      <c r="D8" s="87"/>
      <c r="E8" s="171">
        <f>Položky!BC48</f>
        <v>0</v>
      </c>
      <c r="F8" s="172">
        <f>Položky!BD48</f>
        <v>0</v>
      </c>
      <c r="G8" s="172">
        <f>Položky!BE48</f>
        <v>0</v>
      </c>
      <c r="H8" s="172">
        <f>Položky!BF48</f>
        <v>0</v>
      </c>
      <c r="I8" s="173">
        <f>Položky!BG48</f>
        <v>0</v>
      </c>
    </row>
    <row r="9" spans="1:57" s="30" customFormat="1">
      <c r="A9" s="170" t="str">
        <f>Položky!B49</f>
        <v>783</v>
      </c>
      <c r="B9" s="85" t="str">
        <f>Položky!C49</f>
        <v>Nátěry</v>
      </c>
      <c r="C9" s="86"/>
      <c r="D9" s="87"/>
      <c r="E9" s="171">
        <f>Položky!BC52</f>
        <v>0</v>
      </c>
      <c r="F9" s="172">
        <f>Položky!BD52</f>
        <v>0</v>
      </c>
      <c r="G9" s="172">
        <f>Položky!BE52</f>
        <v>0</v>
      </c>
      <c r="H9" s="172">
        <f>Položky!BF52</f>
        <v>0</v>
      </c>
      <c r="I9" s="173">
        <f>Položky!BG52</f>
        <v>0</v>
      </c>
    </row>
    <row r="10" spans="1:57" s="30" customFormat="1">
      <c r="A10" s="170" t="str">
        <f>Položky!B53</f>
        <v>M22</v>
      </c>
      <c r="B10" s="85" t="str">
        <f>Položky!C53</f>
        <v>Montáž sdělovací a zabezp.tech</v>
      </c>
      <c r="C10" s="86"/>
      <c r="D10" s="87"/>
      <c r="E10" s="171">
        <f>Položky!BC55</f>
        <v>0</v>
      </c>
      <c r="F10" s="172">
        <f>Položky!BD55</f>
        <v>0</v>
      </c>
      <c r="G10" s="172">
        <f>Položky!BE55</f>
        <v>0</v>
      </c>
      <c r="H10" s="172">
        <f>Položky!BF55</f>
        <v>0</v>
      </c>
      <c r="I10" s="173">
        <f>Položky!BG55</f>
        <v>0</v>
      </c>
    </row>
    <row r="11" spans="1:57" s="30" customFormat="1" ht="13.5" thickBot="1">
      <c r="A11" s="170" t="str">
        <f>Položky!B56</f>
        <v>M23</v>
      </c>
      <c r="B11" s="85" t="str">
        <f>Položky!C56</f>
        <v>Montáže potrubí</v>
      </c>
      <c r="C11" s="86"/>
      <c r="D11" s="87"/>
      <c r="E11" s="171">
        <f>Položky!BC59</f>
        <v>0</v>
      </c>
      <c r="F11" s="172">
        <f>Položky!BD59</f>
        <v>0</v>
      </c>
      <c r="G11" s="172">
        <f>Položky!BE59</f>
        <v>0</v>
      </c>
      <c r="H11" s="172">
        <f>Položky!BF59</f>
        <v>0</v>
      </c>
      <c r="I11" s="173">
        <f>Položky!BG59</f>
        <v>0</v>
      </c>
    </row>
    <row r="12" spans="1:57" s="93" customFormat="1" ht="13.5" thickBot="1">
      <c r="A12" s="88"/>
      <c r="B12" s="80" t="s">
        <v>50</v>
      </c>
      <c r="C12" s="80"/>
      <c r="D12" s="89"/>
      <c r="E12" s="90">
        <f>SUM(E7:E11)</f>
        <v>0</v>
      </c>
      <c r="F12" s="91">
        <f>SUM(F7:F11)</f>
        <v>0</v>
      </c>
      <c r="G12" s="91">
        <f>SUM(G7:G11)</f>
        <v>0</v>
      </c>
      <c r="H12" s="91">
        <f>SUM(H7:H11)</f>
        <v>0</v>
      </c>
      <c r="I12" s="92">
        <f>SUM(I7:I11)</f>
        <v>0</v>
      </c>
    </row>
    <row r="13" spans="1:57">
      <c r="A13" s="86"/>
      <c r="B13" s="86"/>
      <c r="C13" s="86"/>
      <c r="D13" s="86"/>
      <c r="E13" s="86"/>
      <c r="F13" s="86"/>
      <c r="G13" s="86"/>
      <c r="H13" s="86"/>
      <c r="I13" s="86"/>
    </row>
    <row r="14" spans="1:57" ht="19.5" customHeight="1">
      <c r="A14" s="94" t="s">
        <v>51</v>
      </c>
      <c r="B14" s="94"/>
      <c r="C14" s="94"/>
      <c r="D14" s="94"/>
      <c r="E14" s="94"/>
      <c r="F14" s="94"/>
      <c r="G14" s="95"/>
      <c r="H14" s="94"/>
      <c r="I14" s="94"/>
      <c r="BA14" s="31"/>
      <c r="BB14" s="31"/>
      <c r="BC14" s="31"/>
      <c r="BD14" s="31"/>
      <c r="BE14" s="31"/>
    </row>
    <row r="15" spans="1:57" ht="13.5" thickBot="1">
      <c r="A15" s="96"/>
      <c r="B15" s="96"/>
      <c r="C15" s="96"/>
      <c r="D15" s="96"/>
      <c r="E15" s="96"/>
      <c r="F15" s="96"/>
      <c r="G15" s="96"/>
      <c r="H15" s="96"/>
      <c r="I15" s="96"/>
    </row>
    <row r="16" spans="1:57">
      <c r="A16" s="97" t="s">
        <v>52</v>
      </c>
      <c r="B16" s="98"/>
      <c r="C16" s="98"/>
      <c r="D16" s="99"/>
      <c r="E16" s="100" t="s">
        <v>53</v>
      </c>
      <c r="F16" s="101" t="s">
        <v>54</v>
      </c>
      <c r="G16" s="102" t="s">
        <v>55</v>
      </c>
      <c r="H16" s="103"/>
      <c r="I16" s="104" t="s">
        <v>53</v>
      </c>
    </row>
    <row r="17" spans="1:53">
      <c r="A17" s="105"/>
      <c r="B17" s="106"/>
      <c r="C17" s="106"/>
      <c r="D17" s="107"/>
      <c r="E17" s="108"/>
      <c r="F17" s="109"/>
      <c r="G17" s="110">
        <f>CHOOSE(BA17+1,HSV+PSV,HSV+PSV+Mont,HSV+PSV+Dodavka+Mont,HSV,PSV,Mont,Dodavka,Mont+Dodavka,0)</f>
        <v>0</v>
      </c>
      <c r="H17" s="111"/>
      <c r="I17" s="112">
        <f>E17+F17*G17/100</f>
        <v>0</v>
      </c>
      <c r="BA17">
        <v>8</v>
      </c>
    </row>
    <row r="18" spans="1:53" ht="13.5" thickBot="1">
      <c r="A18" s="113"/>
      <c r="B18" s="114" t="s">
        <v>56</v>
      </c>
      <c r="C18" s="115"/>
      <c r="D18" s="116"/>
      <c r="E18" s="117"/>
      <c r="F18" s="118"/>
      <c r="G18" s="118"/>
      <c r="H18" s="187">
        <f>SUM(H17:H17)</f>
        <v>0</v>
      </c>
      <c r="I18" s="188"/>
    </row>
    <row r="20" spans="1:53">
      <c r="B20" s="93"/>
      <c r="F20" s="119"/>
      <c r="G20" s="120"/>
      <c r="H20" s="120"/>
      <c r="I20" s="121"/>
    </row>
    <row r="21" spans="1:53">
      <c r="F21" s="119"/>
      <c r="G21" s="120"/>
      <c r="H21" s="120"/>
      <c r="I21" s="121"/>
    </row>
    <row r="22" spans="1:53">
      <c r="F22" s="119"/>
      <c r="G22" s="120"/>
      <c r="H22" s="120"/>
      <c r="I22" s="121"/>
    </row>
    <row r="23" spans="1:53">
      <c r="F23" s="119"/>
      <c r="G23" s="120"/>
      <c r="H23" s="120"/>
      <c r="I23" s="121"/>
    </row>
    <row r="24" spans="1:53">
      <c r="F24" s="119"/>
      <c r="G24" s="120"/>
      <c r="H24" s="120"/>
      <c r="I24" s="121"/>
    </row>
    <row r="25" spans="1:53">
      <c r="F25" s="119"/>
      <c r="G25" s="120"/>
      <c r="H25" s="120"/>
      <c r="I25" s="121"/>
    </row>
    <row r="26" spans="1:53">
      <c r="F26" s="119"/>
      <c r="G26" s="120"/>
      <c r="H26" s="120"/>
      <c r="I26" s="121"/>
    </row>
    <row r="27" spans="1:53"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26"/>
  <sheetViews>
    <sheetView showGridLines="0" showZeros="0" tabSelected="1" topLeftCell="A16" zoomScale="80" zoomScaleNormal="100" workbookViewId="0">
      <selection activeCell="E58" sqref="E58"/>
    </sheetView>
  </sheetViews>
  <sheetFormatPr defaultRowHeight="12.75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64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>
      <c r="A1" s="189" t="s">
        <v>174</v>
      </c>
      <c r="B1" s="189"/>
      <c r="C1" s="189"/>
      <c r="D1" s="189"/>
      <c r="E1" s="189"/>
      <c r="F1" s="189"/>
      <c r="G1" s="189"/>
      <c r="H1" s="189"/>
      <c r="I1" s="189"/>
    </row>
    <row r="2" spans="1:59" ht="13.5" thickBot="1">
      <c r="B2" s="123"/>
      <c r="C2" s="124"/>
      <c r="D2" s="124"/>
      <c r="E2" s="125"/>
      <c r="F2" s="124"/>
      <c r="G2" s="124"/>
    </row>
    <row r="3" spans="1:59" ht="13.5" thickTop="1">
      <c r="A3" s="181" t="s">
        <v>5</v>
      </c>
      <c r="B3" s="182"/>
      <c r="C3" s="69" t="str">
        <f>CONCATENATE(cislostavby," ",nazevstavby)</f>
        <v xml:space="preserve"> SIM D 101.08 -  VNITŘNÍ ROZVOD PLYNU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>
      <c r="A4" s="190" t="s">
        <v>1</v>
      </c>
      <c r="B4" s="184"/>
      <c r="C4" s="75" t="str">
        <f>CONCATENATE(cisloobjektu," ",nazevobjektu)</f>
        <v xml:space="preserve"> D 101.08 -  VNITŘNÍ ROZVOD PLYNU</v>
      </c>
      <c r="D4" s="76"/>
      <c r="E4" s="77"/>
      <c r="F4" s="76"/>
      <c r="G4" s="191"/>
      <c r="H4" s="191"/>
      <c r="I4" s="192"/>
    </row>
    <row r="5" spans="1:59" ht="13.5" thickTop="1">
      <c r="A5" s="129"/>
      <c r="B5" s="130"/>
      <c r="C5" s="130"/>
      <c r="D5" s="131"/>
      <c r="E5" s="132"/>
      <c r="F5" s="131"/>
      <c r="G5" s="133"/>
      <c r="H5" s="131"/>
      <c r="I5" s="131"/>
    </row>
    <row r="6" spans="1:59">
      <c r="A6" s="134" t="s">
        <v>57</v>
      </c>
      <c r="B6" s="135" t="s">
        <v>58</v>
      </c>
      <c r="C6" s="135" t="s">
        <v>59</v>
      </c>
      <c r="D6" s="135" t="s">
        <v>60</v>
      </c>
      <c r="E6" s="136" t="s">
        <v>61</v>
      </c>
      <c r="F6" s="135" t="s">
        <v>62</v>
      </c>
      <c r="G6" s="137" t="s">
        <v>63</v>
      </c>
      <c r="H6" s="138" t="s">
        <v>64</v>
      </c>
      <c r="I6" s="138" t="s">
        <v>65</v>
      </c>
      <c r="J6" s="138" t="s">
        <v>66</v>
      </c>
      <c r="K6" s="138" t="s">
        <v>67</v>
      </c>
    </row>
    <row r="7" spans="1:59">
      <c r="A7" s="139" t="s">
        <v>68</v>
      </c>
      <c r="B7" s="140" t="s">
        <v>72</v>
      </c>
      <c r="C7" s="141" t="s">
        <v>73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>
      <c r="A8" s="147">
        <v>1</v>
      </c>
      <c r="B8" s="148" t="s">
        <v>74</v>
      </c>
      <c r="C8" s="149" t="s">
        <v>75</v>
      </c>
      <c r="D8" s="150" t="s">
        <v>76</v>
      </c>
      <c r="E8" s="151">
        <v>85</v>
      </c>
      <c r="F8" s="151">
        <v>0</v>
      </c>
      <c r="G8" s="152">
        <f t="shared" ref="G8:G42" si="0">E8*F8</f>
        <v>0</v>
      </c>
      <c r="H8" s="153">
        <v>5.8999999999999999E-3</v>
      </c>
      <c r="I8" s="153">
        <f t="shared" ref="I8:I42" si="1">E8*H8</f>
        <v>0.50149999999999995</v>
      </c>
      <c r="J8" s="153">
        <v>0</v>
      </c>
      <c r="K8" s="153">
        <f t="shared" ref="K8:K42" si="2"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2</v>
      </c>
      <c r="BC8" s="122">
        <f t="shared" ref="BC8:BC42" si="3">IF(BB8=1,G8,0)</f>
        <v>0</v>
      </c>
      <c r="BD8" s="122">
        <f t="shared" ref="BD8:BD42" si="4">IF(BB8=2,G8,0)</f>
        <v>0</v>
      </c>
      <c r="BE8" s="122">
        <f t="shared" ref="BE8:BE42" si="5">IF(BB8=3,G8,0)</f>
        <v>0</v>
      </c>
      <c r="BF8" s="122">
        <f t="shared" ref="BF8:BF42" si="6">IF(BB8=4,G8,0)</f>
        <v>0</v>
      </c>
      <c r="BG8" s="122">
        <f t="shared" ref="BG8:BG42" si="7">IF(BB8=5,G8,0)</f>
        <v>0</v>
      </c>
    </row>
    <row r="9" spans="1:59">
      <c r="A9" s="147">
        <v>2</v>
      </c>
      <c r="B9" s="148" t="s">
        <v>77</v>
      </c>
      <c r="C9" s="149" t="s">
        <v>78</v>
      </c>
      <c r="D9" s="150" t="s">
        <v>76</v>
      </c>
      <c r="E9" s="151">
        <v>27</v>
      </c>
      <c r="F9" s="151">
        <v>0</v>
      </c>
      <c r="G9" s="152">
        <f t="shared" si="0"/>
        <v>0</v>
      </c>
      <c r="H9" s="153">
        <v>5.8999999999999999E-3</v>
      </c>
      <c r="I9" s="153">
        <f t="shared" si="1"/>
        <v>0.1593</v>
      </c>
      <c r="J9" s="153">
        <v>0</v>
      </c>
      <c r="K9" s="153">
        <f t="shared" si="2"/>
        <v>0</v>
      </c>
      <c r="Q9" s="146">
        <v>2</v>
      </c>
      <c r="AA9" s="122">
        <v>12</v>
      </c>
      <c r="AB9" s="122">
        <v>0</v>
      </c>
      <c r="AC9" s="122">
        <v>2</v>
      </c>
      <c r="BB9" s="122">
        <v>2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BF9" s="122">
        <f t="shared" si="6"/>
        <v>0</v>
      </c>
      <c r="BG9" s="122">
        <f t="shared" si="7"/>
        <v>0</v>
      </c>
    </row>
    <row r="10" spans="1:59">
      <c r="A10" s="147">
        <v>3</v>
      </c>
      <c r="B10" s="148" t="s">
        <v>79</v>
      </c>
      <c r="C10" s="149" t="s">
        <v>80</v>
      </c>
      <c r="D10" s="150" t="s">
        <v>76</v>
      </c>
      <c r="E10" s="151">
        <v>15</v>
      </c>
      <c r="F10" s="151">
        <v>0</v>
      </c>
      <c r="G10" s="152">
        <f t="shared" si="0"/>
        <v>0</v>
      </c>
      <c r="H10" s="153">
        <v>7.5199999999999998E-3</v>
      </c>
      <c r="I10" s="153">
        <f t="shared" si="1"/>
        <v>0.1128</v>
      </c>
      <c r="J10" s="153">
        <v>0</v>
      </c>
      <c r="K10" s="153">
        <f t="shared" si="2"/>
        <v>0</v>
      </c>
      <c r="Q10" s="146">
        <v>2</v>
      </c>
      <c r="AA10" s="122">
        <v>12</v>
      </c>
      <c r="AB10" s="122">
        <v>0</v>
      </c>
      <c r="AC10" s="122">
        <v>3</v>
      </c>
      <c r="BB10" s="122">
        <v>2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BF10" s="122">
        <f t="shared" si="6"/>
        <v>0</v>
      </c>
      <c r="BG10" s="122">
        <f t="shared" si="7"/>
        <v>0</v>
      </c>
    </row>
    <row r="11" spans="1:59">
      <c r="A11" s="147">
        <v>4</v>
      </c>
      <c r="B11" s="148" t="s">
        <v>81</v>
      </c>
      <c r="C11" s="149" t="s">
        <v>82</v>
      </c>
      <c r="D11" s="150" t="s">
        <v>76</v>
      </c>
      <c r="E11" s="151">
        <v>132</v>
      </c>
      <c r="F11" s="151">
        <v>0</v>
      </c>
      <c r="G11" s="152">
        <f t="shared" si="0"/>
        <v>0</v>
      </c>
      <c r="H11" s="153">
        <v>8.1499999999999993E-3</v>
      </c>
      <c r="I11" s="153">
        <f t="shared" si="1"/>
        <v>1.0757999999999999</v>
      </c>
      <c r="J11" s="153">
        <v>0</v>
      </c>
      <c r="K11" s="153">
        <f t="shared" si="2"/>
        <v>0</v>
      </c>
      <c r="Q11" s="146">
        <v>2</v>
      </c>
      <c r="AA11" s="122">
        <v>12</v>
      </c>
      <c r="AB11" s="122">
        <v>0</v>
      </c>
      <c r="AC11" s="122">
        <v>4</v>
      </c>
      <c r="BB11" s="122">
        <v>2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BF11" s="122">
        <f t="shared" si="6"/>
        <v>0</v>
      </c>
      <c r="BG11" s="122">
        <f t="shared" si="7"/>
        <v>0</v>
      </c>
    </row>
    <row r="12" spans="1:59">
      <c r="A12" s="147">
        <v>5</v>
      </c>
      <c r="B12" s="148" t="s">
        <v>83</v>
      </c>
      <c r="C12" s="149" t="s">
        <v>84</v>
      </c>
      <c r="D12" s="150" t="s">
        <v>76</v>
      </c>
      <c r="E12" s="151">
        <v>70</v>
      </c>
      <c r="F12" s="151">
        <v>0</v>
      </c>
      <c r="G12" s="152">
        <f t="shared" si="0"/>
        <v>0</v>
      </c>
      <c r="H12" s="153">
        <v>1.2540000000000001E-2</v>
      </c>
      <c r="I12" s="153">
        <f t="shared" si="1"/>
        <v>0.87780000000000002</v>
      </c>
      <c r="J12" s="153">
        <v>0</v>
      </c>
      <c r="K12" s="153">
        <f t="shared" si="2"/>
        <v>0</v>
      </c>
      <c r="Q12" s="146">
        <v>2</v>
      </c>
      <c r="AA12" s="122">
        <v>12</v>
      </c>
      <c r="AB12" s="122">
        <v>0</v>
      </c>
      <c r="AC12" s="122">
        <v>5</v>
      </c>
      <c r="BB12" s="122">
        <v>2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BF12" s="122">
        <f t="shared" si="6"/>
        <v>0</v>
      </c>
      <c r="BG12" s="122">
        <f t="shared" si="7"/>
        <v>0</v>
      </c>
    </row>
    <row r="13" spans="1:59">
      <c r="A13" s="147">
        <v>6</v>
      </c>
      <c r="B13" s="148" t="s">
        <v>85</v>
      </c>
      <c r="C13" s="149" t="s">
        <v>86</v>
      </c>
      <c r="D13" s="150" t="s">
        <v>76</v>
      </c>
      <c r="E13" s="151">
        <v>144</v>
      </c>
      <c r="F13" s="151">
        <v>0</v>
      </c>
      <c r="G13" s="152">
        <f t="shared" si="0"/>
        <v>0</v>
      </c>
      <c r="H13" s="153">
        <v>1.729E-2</v>
      </c>
      <c r="I13" s="153">
        <f t="shared" si="1"/>
        <v>2.48976</v>
      </c>
      <c r="J13" s="153">
        <v>0</v>
      </c>
      <c r="K13" s="153">
        <f t="shared" si="2"/>
        <v>0</v>
      </c>
      <c r="Q13" s="146">
        <v>2</v>
      </c>
      <c r="AA13" s="122">
        <v>12</v>
      </c>
      <c r="AB13" s="122">
        <v>0</v>
      </c>
      <c r="AC13" s="122">
        <v>6</v>
      </c>
      <c r="BB13" s="122">
        <v>2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BF13" s="122">
        <f t="shared" si="6"/>
        <v>0</v>
      </c>
      <c r="BG13" s="122">
        <f t="shared" si="7"/>
        <v>0</v>
      </c>
    </row>
    <row r="14" spans="1:59">
      <c r="A14" s="147">
        <v>7</v>
      </c>
      <c r="B14" s="148" t="s">
        <v>87</v>
      </c>
      <c r="C14" s="149" t="s">
        <v>88</v>
      </c>
      <c r="D14" s="150" t="s">
        <v>76</v>
      </c>
      <c r="E14" s="151">
        <v>4</v>
      </c>
      <c r="F14" s="151">
        <v>0</v>
      </c>
      <c r="G14" s="152">
        <f t="shared" si="0"/>
        <v>0</v>
      </c>
      <c r="H14" s="153">
        <v>2.5649999999999999E-2</v>
      </c>
      <c r="I14" s="153">
        <f t="shared" si="1"/>
        <v>0.1026</v>
      </c>
      <c r="J14" s="153">
        <v>0</v>
      </c>
      <c r="K14" s="153">
        <f t="shared" si="2"/>
        <v>0</v>
      </c>
      <c r="Q14" s="146">
        <v>2</v>
      </c>
      <c r="AA14" s="122">
        <v>12</v>
      </c>
      <c r="AB14" s="122">
        <v>0</v>
      </c>
      <c r="AC14" s="122">
        <v>7</v>
      </c>
      <c r="BB14" s="122">
        <v>2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BF14" s="122">
        <f t="shared" si="6"/>
        <v>0</v>
      </c>
      <c r="BG14" s="122">
        <f t="shared" si="7"/>
        <v>0</v>
      </c>
    </row>
    <row r="15" spans="1:59">
      <c r="A15" s="147">
        <v>8</v>
      </c>
      <c r="B15" s="148" t="s">
        <v>89</v>
      </c>
      <c r="C15" s="149" t="s">
        <v>90</v>
      </c>
      <c r="D15" s="150" t="s">
        <v>91</v>
      </c>
      <c r="E15" s="151">
        <v>3</v>
      </c>
      <c r="F15" s="151">
        <v>0</v>
      </c>
      <c r="G15" s="152">
        <f t="shared" si="0"/>
        <v>0</v>
      </c>
      <c r="H15" s="153">
        <v>3.8300000000000001E-3</v>
      </c>
      <c r="I15" s="153">
        <f t="shared" si="1"/>
        <v>1.149E-2</v>
      </c>
      <c r="J15" s="153">
        <v>0</v>
      </c>
      <c r="K15" s="153">
        <f t="shared" si="2"/>
        <v>0</v>
      </c>
      <c r="Q15" s="146">
        <v>2</v>
      </c>
      <c r="AA15" s="122">
        <v>12</v>
      </c>
      <c r="AB15" s="122">
        <v>0</v>
      </c>
      <c r="AC15" s="122">
        <v>8</v>
      </c>
      <c r="BB15" s="122">
        <v>2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BF15" s="122">
        <f t="shared" si="6"/>
        <v>0</v>
      </c>
      <c r="BG15" s="122">
        <f t="shared" si="7"/>
        <v>0</v>
      </c>
    </row>
    <row r="16" spans="1:59">
      <c r="A16" s="147">
        <v>9</v>
      </c>
      <c r="B16" s="148" t="s">
        <v>92</v>
      </c>
      <c r="C16" s="149" t="s">
        <v>93</v>
      </c>
      <c r="D16" s="150" t="s">
        <v>94</v>
      </c>
      <c r="E16" s="151">
        <v>2</v>
      </c>
      <c r="F16" s="151">
        <v>0</v>
      </c>
      <c r="G16" s="152">
        <f t="shared" si="0"/>
        <v>0</v>
      </c>
      <c r="H16" s="153">
        <v>2.5000000000000001E-4</v>
      </c>
      <c r="I16" s="153">
        <f t="shared" si="1"/>
        <v>5.0000000000000001E-4</v>
      </c>
      <c r="J16" s="153">
        <v>0</v>
      </c>
      <c r="K16" s="153">
        <f t="shared" si="2"/>
        <v>0</v>
      </c>
      <c r="Q16" s="146">
        <v>2</v>
      </c>
      <c r="AA16" s="122">
        <v>12</v>
      </c>
      <c r="AB16" s="122">
        <v>0</v>
      </c>
      <c r="AC16" s="122">
        <v>9</v>
      </c>
      <c r="BB16" s="122">
        <v>2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BF16" s="122">
        <f t="shared" si="6"/>
        <v>0</v>
      </c>
      <c r="BG16" s="122">
        <f t="shared" si="7"/>
        <v>0</v>
      </c>
    </row>
    <row r="17" spans="1:59">
      <c r="A17" s="147">
        <v>10</v>
      </c>
      <c r="B17" s="148" t="s">
        <v>95</v>
      </c>
      <c r="C17" s="149" t="s">
        <v>96</v>
      </c>
      <c r="D17" s="150" t="s">
        <v>94</v>
      </c>
      <c r="E17" s="151">
        <v>1</v>
      </c>
      <c r="F17" s="151">
        <v>0</v>
      </c>
      <c r="G17" s="152">
        <f t="shared" si="0"/>
        <v>0</v>
      </c>
      <c r="H17" s="153">
        <v>0.1429</v>
      </c>
      <c r="I17" s="153">
        <f t="shared" si="1"/>
        <v>0.1429</v>
      </c>
      <c r="J17" s="153">
        <v>0</v>
      </c>
      <c r="K17" s="153">
        <f t="shared" si="2"/>
        <v>0</v>
      </c>
      <c r="Q17" s="146">
        <v>2</v>
      </c>
      <c r="AA17" s="122">
        <v>12</v>
      </c>
      <c r="AB17" s="122">
        <v>0</v>
      </c>
      <c r="AC17" s="122">
        <v>10</v>
      </c>
      <c r="BB17" s="122">
        <v>2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BF17" s="122">
        <f t="shared" si="6"/>
        <v>0</v>
      </c>
      <c r="BG17" s="122">
        <f t="shared" si="7"/>
        <v>0</v>
      </c>
    </row>
    <row r="18" spans="1:59">
      <c r="A18" s="147">
        <v>11</v>
      </c>
      <c r="B18" s="148" t="s">
        <v>97</v>
      </c>
      <c r="C18" s="149" t="s">
        <v>98</v>
      </c>
      <c r="D18" s="150" t="s">
        <v>91</v>
      </c>
      <c r="E18" s="151">
        <v>3</v>
      </c>
      <c r="F18" s="151">
        <v>0</v>
      </c>
      <c r="G18" s="152">
        <f t="shared" si="0"/>
        <v>0</v>
      </c>
      <c r="H18" s="153">
        <v>3.0899999999999999E-3</v>
      </c>
      <c r="I18" s="153">
        <f t="shared" si="1"/>
        <v>9.2700000000000005E-3</v>
      </c>
      <c r="J18" s="153">
        <v>0</v>
      </c>
      <c r="K18" s="153">
        <f t="shared" si="2"/>
        <v>0</v>
      </c>
      <c r="Q18" s="146">
        <v>2</v>
      </c>
      <c r="AA18" s="122">
        <v>12</v>
      </c>
      <c r="AB18" s="122">
        <v>0</v>
      </c>
      <c r="AC18" s="122">
        <v>11</v>
      </c>
      <c r="BB18" s="122">
        <v>2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BF18" s="122">
        <f t="shared" si="6"/>
        <v>0</v>
      </c>
      <c r="BG18" s="122">
        <f t="shared" si="7"/>
        <v>0</v>
      </c>
    </row>
    <row r="19" spans="1:59" ht="25.5">
      <c r="A19" s="147">
        <v>12</v>
      </c>
      <c r="B19" s="148" t="s">
        <v>99</v>
      </c>
      <c r="C19" s="149" t="s">
        <v>100</v>
      </c>
      <c r="D19" s="150" t="s">
        <v>91</v>
      </c>
      <c r="E19" s="151">
        <v>1</v>
      </c>
      <c r="F19" s="151">
        <v>0</v>
      </c>
      <c r="G19" s="152">
        <f t="shared" si="0"/>
        <v>0</v>
      </c>
      <c r="H19" s="153">
        <v>5.8999999999999999E-3</v>
      </c>
      <c r="I19" s="153">
        <f t="shared" si="1"/>
        <v>5.8999999999999999E-3</v>
      </c>
      <c r="J19" s="153">
        <v>0</v>
      </c>
      <c r="K19" s="153">
        <f t="shared" si="2"/>
        <v>0</v>
      </c>
      <c r="Q19" s="146">
        <v>2</v>
      </c>
      <c r="AA19" s="122">
        <v>12</v>
      </c>
      <c r="AB19" s="122">
        <v>0</v>
      </c>
      <c r="AC19" s="122">
        <v>12</v>
      </c>
      <c r="BB19" s="122">
        <v>2</v>
      </c>
      <c r="BC19" s="122">
        <f t="shared" si="3"/>
        <v>0</v>
      </c>
      <c r="BD19" s="122">
        <f t="shared" si="4"/>
        <v>0</v>
      </c>
      <c r="BE19" s="122">
        <f t="shared" si="5"/>
        <v>0</v>
      </c>
      <c r="BF19" s="122">
        <f t="shared" si="6"/>
        <v>0</v>
      </c>
      <c r="BG19" s="122">
        <f t="shared" si="7"/>
        <v>0</v>
      </c>
    </row>
    <row r="20" spans="1:59">
      <c r="A20" s="147">
        <v>13</v>
      </c>
      <c r="B20" s="148" t="s">
        <v>101</v>
      </c>
      <c r="C20" s="149" t="s">
        <v>102</v>
      </c>
      <c r="D20" s="150" t="s">
        <v>91</v>
      </c>
      <c r="E20" s="151">
        <v>3</v>
      </c>
      <c r="F20" s="151">
        <v>0</v>
      </c>
      <c r="G20" s="152">
        <f t="shared" si="0"/>
        <v>0</v>
      </c>
      <c r="H20" s="153">
        <v>6.6E-4</v>
      </c>
      <c r="I20" s="153">
        <f t="shared" si="1"/>
        <v>1.98E-3</v>
      </c>
      <c r="J20" s="153">
        <v>0</v>
      </c>
      <c r="K20" s="153">
        <f t="shared" si="2"/>
        <v>0</v>
      </c>
      <c r="Q20" s="146">
        <v>2</v>
      </c>
      <c r="AA20" s="122">
        <v>12</v>
      </c>
      <c r="AB20" s="122">
        <v>0</v>
      </c>
      <c r="AC20" s="122">
        <v>13</v>
      </c>
      <c r="BB20" s="122">
        <v>2</v>
      </c>
      <c r="BC20" s="122">
        <f t="shared" si="3"/>
        <v>0</v>
      </c>
      <c r="BD20" s="122">
        <f t="shared" si="4"/>
        <v>0</v>
      </c>
      <c r="BE20" s="122">
        <f t="shared" si="5"/>
        <v>0</v>
      </c>
      <c r="BF20" s="122">
        <f t="shared" si="6"/>
        <v>0</v>
      </c>
      <c r="BG20" s="122">
        <f t="shared" si="7"/>
        <v>0</v>
      </c>
    </row>
    <row r="21" spans="1:59">
      <c r="A21" s="147">
        <v>14</v>
      </c>
      <c r="B21" s="148" t="s">
        <v>103</v>
      </c>
      <c r="C21" s="149" t="s">
        <v>104</v>
      </c>
      <c r="D21" s="150" t="s">
        <v>91</v>
      </c>
      <c r="E21" s="151">
        <v>105</v>
      </c>
      <c r="F21" s="151">
        <v>0</v>
      </c>
      <c r="G21" s="152">
        <f t="shared" si="0"/>
        <v>0</v>
      </c>
      <c r="H21" s="153">
        <v>5.9999999999999995E-4</v>
      </c>
      <c r="I21" s="153">
        <f t="shared" si="1"/>
        <v>6.3E-2</v>
      </c>
      <c r="J21" s="153">
        <v>0</v>
      </c>
      <c r="K21" s="153">
        <f t="shared" si="2"/>
        <v>0</v>
      </c>
      <c r="Q21" s="146">
        <v>2</v>
      </c>
      <c r="AA21" s="122">
        <v>12</v>
      </c>
      <c r="AB21" s="122">
        <v>0</v>
      </c>
      <c r="AC21" s="122">
        <v>14</v>
      </c>
      <c r="BB21" s="122">
        <v>2</v>
      </c>
      <c r="BC21" s="122">
        <f t="shared" si="3"/>
        <v>0</v>
      </c>
      <c r="BD21" s="122">
        <f t="shared" si="4"/>
        <v>0</v>
      </c>
      <c r="BE21" s="122">
        <f t="shared" si="5"/>
        <v>0</v>
      </c>
      <c r="BF21" s="122">
        <f t="shared" si="6"/>
        <v>0</v>
      </c>
      <c r="BG21" s="122">
        <f t="shared" si="7"/>
        <v>0</v>
      </c>
    </row>
    <row r="22" spans="1:59">
      <c r="A22" s="147">
        <v>15</v>
      </c>
      <c r="B22" s="148" t="s">
        <v>105</v>
      </c>
      <c r="C22" s="149" t="s">
        <v>106</v>
      </c>
      <c r="D22" s="150" t="s">
        <v>91</v>
      </c>
      <c r="E22" s="151">
        <v>15</v>
      </c>
      <c r="F22" s="151">
        <v>0</v>
      </c>
      <c r="G22" s="152">
        <f t="shared" si="0"/>
        <v>0</v>
      </c>
      <c r="H22" s="153">
        <v>8.9999999999999998E-4</v>
      </c>
      <c r="I22" s="153">
        <f t="shared" si="1"/>
        <v>1.35E-2</v>
      </c>
      <c r="J22" s="153">
        <v>0</v>
      </c>
      <c r="K22" s="153">
        <f t="shared" si="2"/>
        <v>0</v>
      </c>
      <c r="Q22" s="146">
        <v>2</v>
      </c>
      <c r="AA22" s="122">
        <v>12</v>
      </c>
      <c r="AB22" s="122">
        <v>0</v>
      </c>
      <c r="AC22" s="122">
        <v>15</v>
      </c>
      <c r="BB22" s="122">
        <v>2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BF22" s="122">
        <f t="shared" si="6"/>
        <v>0</v>
      </c>
      <c r="BG22" s="122">
        <f t="shared" si="7"/>
        <v>0</v>
      </c>
    </row>
    <row r="23" spans="1:59">
      <c r="A23" s="147">
        <v>16</v>
      </c>
      <c r="B23" s="148" t="s">
        <v>107</v>
      </c>
      <c r="C23" s="149" t="s">
        <v>108</v>
      </c>
      <c r="D23" s="150" t="s">
        <v>91</v>
      </c>
      <c r="E23" s="151">
        <v>2</v>
      </c>
      <c r="F23" s="151">
        <v>0</v>
      </c>
      <c r="G23" s="152">
        <f t="shared" si="0"/>
        <v>0</v>
      </c>
      <c r="H23" s="153">
        <v>9.7000000000000005E-4</v>
      </c>
      <c r="I23" s="153">
        <f t="shared" si="1"/>
        <v>1.9400000000000001E-3</v>
      </c>
      <c r="J23" s="153">
        <v>0</v>
      </c>
      <c r="K23" s="153">
        <f t="shared" si="2"/>
        <v>0</v>
      </c>
      <c r="Q23" s="146">
        <v>2</v>
      </c>
      <c r="AA23" s="122">
        <v>12</v>
      </c>
      <c r="AB23" s="122">
        <v>0</v>
      </c>
      <c r="AC23" s="122">
        <v>16</v>
      </c>
      <c r="BB23" s="122">
        <v>2</v>
      </c>
      <c r="BC23" s="122">
        <f t="shared" si="3"/>
        <v>0</v>
      </c>
      <c r="BD23" s="122">
        <f t="shared" si="4"/>
        <v>0</v>
      </c>
      <c r="BE23" s="122">
        <f t="shared" si="5"/>
        <v>0</v>
      </c>
      <c r="BF23" s="122">
        <f t="shared" si="6"/>
        <v>0</v>
      </c>
      <c r="BG23" s="122">
        <f t="shared" si="7"/>
        <v>0</v>
      </c>
    </row>
    <row r="24" spans="1:59">
      <c r="A24" s="147">
        <v>17</v>
      </c>
      <c r="B24" s="148" t="s">
        <v>109</v>
      </c>
      <c r="C24" s="149" t="s">
        <v>110</v>
      </c>
      <c r="D24" s="150" t="s">
        <v>91</v>
      </c>
      <c r="E24" s="151">
        <v>105</v>
      </c>
      <c r="F24" s="151">
        <v>0</v>
      </c>
      <c r="G24" s="152">
        <f t="shared" si="0"/>
        <v>0</v>
      </c>
      <c r="H24" s="153">
        <v>2.3000000000000001E-4</v>
      </c>
      <c r="I24" s="153">
        <f t="shared" si="1"/>
        <v>2.4150000000000001E-2</v>
      </c>
      <c r="J24" s="153">
        <v>0</v>
      </c>
      <c r="K24" s="153">
        <f t="shared" si="2"/>
        <v>0</v>
      </c>
      <c r="Q24" s="146">
        <v>2</v>
      </c>
      <c r="AA24" s="122">
        <v>12</v>
      </c>
      <c r="AB24" s="122">
        <v>0</v>
      </c>
      <c r="AC24" s="122">
        <v>17</v>
      </c>
      <c r="BB24" s="122">
        <v>2</v>
      </c>
      <c r="BC24" s="122">
        <f t="shared" si="3"/>
        <v>0</v>
      </c>
      <c r="BD24" s="122">
        <f t="shared" si="4"/>
        <v>0</v>
      </c>
      <c r="BE24" s="122">
        <f t="shared" si="5"/>
        <v>0</v>
      </c>
      <c r="BF24" s="122">
        <f t="shared" si="6"/>
        <v>0</v>
      </c>
      <c r="BG24" s="122">
        <f t="shared" si="7"/>
        <v>0</v>
      </c>
    </row>
    <row r="25" spans="1:59">
      <c r="A25" s="147">
        <v>18</v>
      </c>
      <c r="B25" s="148" t="s">
        <v>111</v>
      </c>
      <c r="C25" s="149" t="s">
        <v>112</v>
      </c>
      <c r="D25" s="150" t="s">
        <v>91</v>
      </c>
      <c r="E25" s="151">
        <v>158</v>
      </c>
      <c r="F25" s="151">
        <v>0</v>
      </c>
      <c r="G25" s="152">
        <f t="shared" si="0"/>
        <v>0</v>
      </c>
      <c r="H25" s="153">
        <v>4.0000000000000002E-4</v>
      </c>
      <c r="I25" s="153">
        <f t="shared" si="1"/>
        <v>6.3200000000000006E-2</v>
      </c>
      <c r="J25" s="153">
        <v>0</v>
      </c>
      <c r="K25" s="153">
        <f t="shared" si="2"/>
        <v>0</v>
      </c>
      <c r="Q25" s="146">
        <v>2</v>
      </c>
      <c r="AA25" s="122">
        <v>12</v>
      </c>
      <c r="AB25" s="122">
        <v>1</v>
      </c>
      <c r="AC25" s="122">
        <v>18</v>
      </c>
      <c r="BB25" s="122">
        <v>2</v>
      </c>
      <c r="BC25" s="122">
        <f t="shared" si="3"/>
        <v>0</v>
      </c>
      <c r="BD25" s="122">
        <f t="shared" si="4"/>
        <v>0</v>
      </c>
      <c r="BE25" s="122">
        <f t="shared" si="5"/>
        <v>0</v>
      </c>
      <c r="BF25" s="122">
        <f t="shared" si="6"/>
        <v>0</v>
      </c>
      <c r="BG25" s="122">
        <f t="shared" si="7"/>
        <v>0</v>
      </c>
    </row>
    <row r="26" spans="1:59">
      <c r="A26" s="147">
        <v>19</v>
      </c>
      <c r="B26" s="148" t="s">
        <v>113</v>
      </c>
      <c r="C26" s="149" t="s">
        <v>114</v>
      </c>
      <c r="D26" s="150" t="s">
        <v>91</v>
      </c>
      <c r="E26" s="151">
        <v>12</v>
      </c>
      <c r="F26" s="151">
        <v>0</v>
      </c>
      <c r="G26" s="152">
        <f t="shared" si="0"/>
        <v>0</v>
      </c>
      <c r="H26" s="153">
        <v>1E-3</v>
      </c>
      <c r="I26" s="153">
        <f t="shared" si="1"/>
        <v>1.2E-2</v>
      </c>
      <c r="J26" s="153">
        <v>0</v>
      </c>
      <c r="K26" s="153">
        <f t="shared" si="2"/>
        <v>0</v>
      </c>
      <c r="Q26" s="146">
        <v>2</v>
      </c>
      <c r="AA26" s="122">
        <v>12</v>
      </c>
      <c r="AB26" s="122">
        <v>1</v>
      </c>
      <c r="AC26" s="122">
        <v>19</v>
      </c>
      <c r="BB26" s="122">
        <v>2</v>
      </c>
      <c r="BC26" s="122">
        <f t="shared" si="3"/>
        <v>0</v>
      </c>
      <c r="BD26" s="122">
        <f t="shared" si="4"/>
        <v>0</v>
      </c>
      <c r="BE26" s="122">
        <f t="shared" si="5"/>
        <v>0</v>
      </c>
      <c r="BF26" s="122">
        <f t="shared" si="6"/>
        <v>0</v>
      </c>
      <c r="BG26" s="122">
        <f t="shared" si="7"/>
        <v>0</v>
      </c>
    </row>
    <row r="27" spans="1:59">
      <c r="A27" s="147">
        <v>20</v>
      </c>
      <c r="B27" s="148" t="s">
        <v>115</v>
      </c>
      <c r="C27" s="149" t="s">
        <v>116</v>
      </c>
      <c r="D27" s="150" t="s">
        <v>91</v>
      </c>
      <c r="E27" s="151">
        <v>9</v>
      </c>
      <c r="F27" s="151">
        <v>0</v>
      </c>
      <c r="G27" s="152">
        <f t="shared" si="0"/>
        <v>0</v>
      </c>
      <c r="H27" s="153">
        <v>2.0000000000000001E-4</v>
      </c>
      <c r="I27" s="153">
        <f t="shared" si="1"/>
        <v>1.8000000000000002E-3</v>
      </c>
      <c r="J27" s="153">
        <v>0</v>
      </c>
      <c r="K27" s="153">
        <f t="shared" si="2"/>
        <v>0</v>
      </c>
      <c r="Q27" s="146">
        <v>2</v>
      </c>
      <c r="AA27" s="122">
        <v>12</v>
      </c>
      <c r="AB27" s="122">
        <v>1</v>
      </c>
      <c r="AC27" s="122">
        <v>20</v>
      </c>
      <c r="BB27" s="122">
        <v>2</v>
      </c>
      <c r="BC27" s="122">
        <f t="shared" si="3"/>
        <v>0</v>
      </c>
      <c r="BD27" s="122">
        <f t="shared" si="4"/>
        <v>0</v>
      </c>
      <c r="BE27" s="122">
        <f t="shared" si="5"/>
        <v>0</v>
      </c>
      <c r="BF27" s="122">
        <f t="shared" si="6"/>
        <v>0</v>
      </c>
      <c r="BG27" s="122">
        <f t="shared" si="7"/>
        <v>0</v>
      </c>
    </row>
    <row r="28" spans="1:59">
      <c r="A28" s="147">
        <v>21</v>
      </c>
      <c r="B28" s="148" t="s">
        <v>117</v>
      </c>
      <c r="C28" s="149" t="s">
        <v>118</v>
      </c>
      <c r="D28" s="150" t="s">
        <v>76</v>
      </c>
      <c r="E28" s="151">
        <v>64</v>
      </c>
      <c r="F28" s="151">
        <v>0</v>
      </c>
      <c r="G28" s="152">
        <f t="shared" si="0"/>
        <v>0</v>
      </c>
      <c r="H28" s="153">
        <v>5.2999999999999998E-4</v>
      </c>
      <c r="I28" s="153">
        <f t="shared" si="1"/>
        <v>3.3919999999999999E-2</v>
      </c>
      <c r="J28" s="153">
        <v>0</v>
      </c>
      <c r="K28" s="153">
        <f t="shared" si="2"/>
        <v>0</v>
      </c>
      <c r="Q28" s="146">
        <v>2</v>
      </c>
      <c r="AA28" s="122">
        <v>12</v>
      </c>
      <c r="AB28" s="122">
        <v>0</v>
      </c>
      <c r="AC28" s="122">
        <v>21</v>
      </c>
      <c r="BB28" s="122">
        <v>2</v>
      </c>
      <c r="BC28" s="122">
        <f t="shared" si="3"/>
        <v>0</v>
      </c>
      <c r="BD28" s="122">
        <f t="shared" si="4"/>
        <v>0</v>
      </c>
      <c r="BE28" s="122">
        <f t="shared" si="5"/>
        <v>0</v>
      </c>
      <c r="BF28" s="122">
        <f t="shared" si="6"/>
        <v>0</v>
      </c>
      <c r="BG28" s="122">
        <f t="shared" si="7"/>
        <v>0</v>
      </c>
    </row>
    <row r="29" spans="1:59">
      <c r="A29" s="147">
        <v>22</v>
      </c>
      <c r="B29" s="148" t="s">
        <v>119</v>
      </c>
      <c r="C29" s="149" t="s">
        <v>120</v>
      </c>
      <c r="D29" s="150" t="s">
        <v>76</v>
      </c>
      <c r="E29" s="151">
        <v>192</v>
      </c>
      <c r="F29" s="151">
        <v>0</v>
      </c>
      <c r="G29" s="152">
        <f t="shared" si="0"/>
        <v>0</v>
      </c>
      <c r="H29" s="153">
        <v>4.2999999999999999E-4</v>
      </c>
      <c r="I29" s="153">
        <f t="shared" si="1"/>
        <v>8.2559999999999995E-2</v>
      </c>
      <c r="J29" s="153">
        <v>0</v>
      </c>
      <c r="K29" s="153">
        <f t="shared" si="2"/>
        <v>0</v>
      </c>
      <c r="Q29" s="146">
        <v>2</v>
      </c>
      <c r="AA29" s="122">
        <v>12</v>
      </c>
      <c r="AB29" s="122">
        <v>0</v>
      </c>
      <c r="AC29" s="122">
        <v>22</v>
      </c>
      <c r="BB29" s="122">
        <v>2</v>
      </c>
      <c r="BC29" s="122">
        <f t="shared" si="3"/>
        <v>0</v>
      </c>
      <c r="BD29" s="122">
        <f t="shared" si="4"/>
        <v>0</v>
      </c>
      <c r="BE29" s="122">
        <f t="shared" si="5"/>
        <v>0</v>
      </c>
      <c r="BF29" s="122">
        <f t="shared" si="6"/>
        <v>0</v>
      </c>
      <c r="BG29" s="122">
        <f t="shared" si="7"/>
        <v>0</v>
      </c>
    </row>
    <row r="30" spans="1:59">
      <c r="A30" s="147">
        <v>23</v>
      </c>
      <c r="B30" s="148" t="s">
        <v>121</v>
      </c>
      <c r="C30" s="149" t="s">
        <v>122</v>
      </c>
      <c r="D30" s="150" t="s">
        <v>76</v>
      </c>
      <c r="E30" s="151">
        <v>20</v>
      </c>
      <c r="F30" s="151">
        <v>0</v>
      </c>
      <c r="G30" s="152">
        <f t="shared" si="0"/>
        <v>0</v>
      </c>
      <c r="H30" s="153">
        <v>6.2E-4</v>
      </c>
      <c r="I30" s="153">
        <f t="shared" si="1"/>
        <v>1.24E-2</v>
      </c>
      <c r="J30" s="153">
        <v>0</v>
      </c>
      <c r="K30" s="153">
        <f t="shared" si="2"/>
        <v>0</v>
      </c>
      <c r="Q30" s="146">
        <v>2</v>
      </c>
      <c r="AA30" s="122">
        <v>12</v>
      </c>
      <c r="AB30" s="122">
        <v>0</v>
      </c>
      <c r="AC30" s="122">
        <v>23</v>
      </c>
      <c r="BB30" s="122">
        <v>2</v>
      </c>
      <c r="BC30" s="122">
        <f t="shared" si="3"/>
        <v>0</v>
      </c>
      <c r="BD30" s="122">
        <f t="shared" si="4"/>
        <v>0</v>
      </c>
      <c r="BE30" s="122">
        <f t="shared" si="5"/>
        <v>0</v>
      </c>
      <c r="BF30" s="122">
        <f t="shared" si="6"/>
        <v>0</v>
      </c>
      <c r="BG30" s="122">
        <f t="shared" si="7"/>
        <v>0</v>
      </c>
    </row>
    <row r="31" spans="1:59" ht="25.5">
      <c r="A31" s="147">
        <v>24</v>
      </c>
      <c r="B31" s="148" t="s">
        <v>123</v>
      </c>
      <c r="C31" s="149" t="s">
        <v>124</v>
      </c>
      <c r="D31" s="150" t="s">
        <v>91</v>
      </c>
      <c r="E31" s="151">
        <v>223</v>
      </c>
      <c r="F31" s="151">
        <v>0</v>
      </c>
      <c r="G31" s="152">
        <f t="shared" si="0"/>
        <v>0</v>
      </c>
      <c r="H31" s="153">
        <v>0.26500000000000001</v>
      </c>
      <c r="I31" s="153">
        <f t="shared" si="1"/>
        <v>59.095000000000006</v>
      </c>
      <c r="J31" s="153">
        <v>0</v>
      </c>
      <c r="K31" s="153">
        <f t="shared" si="2"/>
        <v>0</v>
      </c>
      <c r="Q31" s="146">
        <v>2</v>
      </c>
      <c r="AA31" s="122">
        <v>12</v>
      </c>
      <c r="AB31" s="122">
        <v>1</v>
      </c>
      <c r="AC31" s="122">
        <v>24</v>
      </c>
      <c r="BB31" s="122">
        <v>2</v>
      </c>
      <c r="BC31" s="122">
        <f t="shared" si="3"/>
        <v>0</v>
      </c>
      <c r="BD31" s="122">
        <f t="shared" si="4"/>
        <v>0</v>
      </c>
      <c r="BE31" s="122">
        <f t="shared" si="5"/>
        <v>0</v>
      </c>
      <c r="BF31" s="122">
        <f t="shared" si="6"/>
        <v>0</v>
      </c>
      <c r="BG31" s="122">
        <f t="shared" si="7"/>
        <v>0</v>
      </c>
    </row>
    <row r="32" spans="1:59">
      <c r="A32" s="147">
        <v>25</v>
      </c>
      <c r="B32" s="148" t="s">
        <v>125</v>
      </c>
      <c r="C32" s="149" t="s">
        <v>126</v>
      </c>
      <c r="D32" s="150" t="s">
        <v>91</v>
      </c>
      <c r="E32" s="151">
        <v>223</v>
      </c>
      <c r="F32" s="151">
        <v>0</v>
      </c>
      <c r="G32" s="152">
        <f t="shared" si="0"/>
        <v>0</v>
      </c>
      <c r="H32" s="153">
        <v>0.13</v>
      </c>
      <c r="I32" s="153">
        <f t="shared" si="1"/>
        <v>28.990000000000002</v>
      </c>
      <c r="J32" s="153">
        <v>0</v>
      </c>
      <c r="K32" s="153">
        <f t="shared" si="2"/>
        <v>0</v>
      </c>
      <c r="Q32" s="146">
        <v>2</v>
      </c>
      <c r="AA32" s="122">
        <v>12</v>
      </c>
      <c r="AB32" s="122">
        <v>1</v>
      </c>
      <c r="AC32" s="122">
        <v>25</v>
      </c>
      <c r="BB32" s="122">
        <v>2</v>
      </c>
      <c r="BC32" s="122">
        <f t="shared" si="3"/>
        <v>0</v>
      </c>
      <c r="BD32" s="122">
        <f t="shared" si="4"/>
        <v>0</v>
      </c>
      <c r="BE32" s="122">
        <f t="shared" si="5"/>
        <v>0</v>
      </c>
      <c r="BF32" s="122">
        <f t="shared" si="6"/>
        <v>0</v>
      </c>
      <c r="BG32" s="122">
        <f t="shared" si="7"/>
        <v>0</v>
      </c>
    </row>
    <row r="33" spans="1:59">
      <c r="A33" s="147">
        <v>26</v>
      </c>
      <c r="B33" s="148" t="s">
        <v>127</v>
      </c>
      <c r="C33" s="149" t="s">
        <v>128</v>
      </c>
      <c r="D33" s="150" t="s">
        <v>91</v>
      </c>
      <c r="E33" s="151">
        <v>7</v>
      </c>
      <c r="F33" s="151">
        <v>0</v>
      </c>
      <c r="G33" s="152">
        <f t="shared" si="0"/>
        <v>0</v>
      </c>
      <c r="H33" s="153">
        <v>2.16E-3</v>
      </c>
      <c r="I33" s="153">
        <f t="shared" si="1"/>
        <v>1.512E-2</v>
      </c>
      <c r="J33" s="153">
        <v>0</v>
      </c>
      <c r="K33" s="153">
        <f t="shared" si="2"/>
        <v>0</v>
      </c>
      <c r="Q33" s="146">
        <v>2</v>
      </c>
      <c r="AA33" s="122">
        <v>12</v>
      </c>
      <c r="AB33" s="122">
        <v>0</v>
      </c>
      <c r="AC33" s="122">
        <v>26</v>
      </c>
      <c r="BB33" s="122">
        <v>2</v>
      </c>
      <c r="BC33" s="122">
        <f t="shared" si="3"/>
        <v>0</v>
      </c>
      <c r="BD33" s="122">
        <f t="shared" si="4"/>
        <v>0</v>
      </c>
      <c r="BE33" s="122">
        <f t="shared" si="5"/>
        <v>0</v>
      </c>
      <c r="BF33" s="122">
        <f t="shared" si="6"/>
        <v>0</v>
      </c>
      <c r="BG33" s="122">
        <f t="shared" si="7"/>
        <v>0</v>
      </c>
    </row>
    <row r="34" spans="1:59">
      <c r="A34" s="147">
        <v>27</v>
      </c>
      <c r="B34" s="148" t="s">
        <v>129</v>
      </c>
      <c r="C34" s="149" t="s">
        <v>130</v>
      </c>
      <c r="D34" s="150" t="s">
        <v>94</v>
      </c>
      <c r="E34" s="151">
        <v>2</v>
      </c>
      <c r="F34" s="151">
        <v>0</v>
      </c>
      <c r="G34" s="152">
        <f t="shared" si="0"/>
        <v>0</v>
      </c>
      <c r="H34" s="153">
        <v>3.27E-2</v>
      </c>
      <c r="I34" s="153">
        <f t="shared" si="1"/>
        <v>6.54E-2</v>
      </c>
      <c r="J34" s="153">
        <v>0</v>
      </c>
      <c r="K34" s="153">
        <f t="shared" si="2"/>
        <v>0</v>
      </c>
      <c r="Q34" s="146">
        <v>2</v>
      </c>
      <c r="AA34" s="122">
        <v>12</v>
      </c>
      <c r="AB34" s="122">
        <v>0</v>
      </c>
      <c r="AC34" s="122">
        <v>27</v>
      </c>
      <c r="BB34" s="122">
        <v>2</v>
      </c>
      <c r="BC34" s="122">
        <f t="shared" si="3"/>
        <v>0</v>
      </c>
      <c r="BD34" s="122">
        <f t="shared" si="4"/>
        <v>0</v>
      </c>
      <c r="BE34" s="122">
        <f t="shared" si="5"/>
        <v>0</v>
      </c>
      <c r="BF34" s="122">
        <f t="shared" si="6"/>
        <v>0</v>
      </c>
      <c r="BG34" s="122">
        <f t="shared" si="7"/>
        <v>0</v>
      </c>
    </row>
    <row r="35" spans="1:59">
      <c r="A35" s="147">
        <v>28</v>
      </c>
      <c r="B35" s="148" t="s">
        <v>131</v>
      </c>
      <c r="C35" s="149" t="s">
        <v>132</v>
      </c>
      <c r="D35" s="150" t="s">
        <v>94</v>
      </c>
      <c r="E35" s="151">
        <v>4</v>
      </c>
      <c r="F35" s="151">
        <v>0</v>
      </c>
      <c r="G35" s="152">
        <f t="shared" si="0"/>
        <v>0</v>
      </c>
      <c r="H35" s="153">
        <v>4.2849999999999999E-2</v>
      </c>
      <c r="I35" s="153">
        <f t="shared" si="1"/>
        <v>0.1714</v>
      </c>
      <c r="J35" s="153">
        <v>0</v>
      </c>
      <c r="K35" s="153">
        <f t="shared" si="2"/>
        <v>0</v>
      </c>
      <c r="Q35" s="146">
        <v>2</v>
      </c>
      <c r="AA35" s="122">
        <v>12</v>
      </c>
      <c r="AB35" s="122">
        <v>0</v>
      </c>
      <c r="AC35" s="122">
        <v>28</v>
      </c>
      <c r="BB35" s="122">
        <v>2</v>
      </c>
      <c r="BC35" s="122">
        <f t="shared" si="3"/>
        <v>0</v>
      </c>
      <c r="BD35" s="122">
        <f t="shared" si="4"/>
        <v>0</v>
      </c>
      <c r="BE35" s="122">
        <f t="shared" si="5"/>
        <v>0</v>
      </c>
      <c r="BF35" s="122">
        <f t="shared" si="6"/>
        <v>0</v>
      </c>
      <c r="BG35" s="122">
        <f t="shared" si="7"/>
        <v>0</v>
      </c>
    </row>
    <row r="36" spans="1:59" ht="25.5">
      <c r="A36" s="147">
        <v>29</v>
      </c>
      <c r="B36" s="148" t="s">
        <v>133</v>
      </c>
      <c r="C36" s="149" t="s">
        <v>134</v>
      </c>
      <c r="D36" s="150" t="s">
        <v>76</v>
      </c>
      <c r="E36" s="151">
        <v>3</v>
      </c>
      <c r="F36" s="151">
        <v>0</v>
      </c>
      <c r="G36" s="152">
        <f t="shared" si="0"/>
        <v>0</v>
      </c>
      <c r="H36" s="153">
        <v>3.3E-4</v>
      </c>
      <c r="I36" s="153">
        <f t="shared" si="1"/>
        <v>9.8999999999999999E-4</v>
      </c>
      <c r="J36" s="153">
        <v>0</v>
      </c>
      <c r="K36" s="153">
        <f t="shared" si="2"/>
        <v>0</v>
      </c>
      <c r="Q36" s="146">
        <v>2</v>
      </c>
      <c r="AA36" s="122">
        <v>12</v>
      </c>
      <c r="AB36" s="122">
        <v>1</v>
      </c>
      <c r="AC36" s="122">
        <v>29</v>
      </c>
      <c r="BB36" s="122">
        <v>2</v>
      </c>
      <c r="BC36" s="122">
        <f t="shared" si="3"/>
        <v>0</v>
      </c>
      <c r="BD36" s="122">
        <f t="shared" si="4"/>
        <v>0</v>
      </c>
      <c r="BE36" s="122">
        <f t="shared" si="5"/>
        <v>0</v>
      </c>
      <c r="BF36" s="122">
        <f t="shared" si="6"/>
        <v>0</v>
      </c>
      <c r="BG36" s="122">
        <f t="shared" si="7"/>
        <v>0</v>
      </c>
    </row>
    <row r="37" spans="1:59" ht="25.5">
      <c r="A37" s="147">
        <v>30</v>
      </c>
      <c r="B37" s="148" t="s">
        <v>135</v>
      </c>
      <c r="C37" s="149" t="s">
        <v>136</v>
      </c>
      <c r="D37" s="150" t="s">
        <v>91</v>
      </c>
      <c r="E37" s="151">
        <v>1</v>
      </c>
      <c r="F37" s="151">
        <v>0</v>
      </c>
      <c r="G37" s="152">
        <f t="shared" si="0"/>
        <v>0</v>
      </c>
      <c r="H37" s="153">
        <v>4.0499999999999998E-3</v>
      </c>
      <c r="I37" s="153">
        <f t="shared" si="1"/>
        <v>4.0499999999999998E-3</v>
      </c>
      <c r="J37" s="153">
        <v>0</v>
      </c>
      <c r="K37" s="153">
        <f t="shared" si="2"/>
        <v>0</v>
      </c>
      <c r="Q37" s="146">
        <v>2</v>
      </c>
      <c r="AA37" s="122">
        <v>12</v>
      </c>
      <c r="AB37" s="122">
        <v>0</v>
      </c>
      <c r="AC37" s="122">
        <v>30</v>
      </c>
      <c r="BB37" s="122">
        <v>2</v>
      </c>
      <c r="BC37" s="122">
        <f t="shared" si="3"/>
        <v>0</v>
      </c>
      <c r="BD37" s="122">
        <f t="shared" si="4"/>
        <v>0</v>
      </c>
      <c r="BE37" s="122">
        <f t="shared" si="5"/>
        <v>0</v>
      </c>
      <c r="BF37" s="122">
        <f t="shared" si="6"/>
        <v>0</v>
      </c>
      <c r="BG37" s="122">
        <f t="shared" si="7"/>
        <v>0</v>
      </c>
    </row>
    <row r="38" spans="1:59" ht="25.5">
      <c r="A38" s="147">
        <v>31</v>
      </c>
      <c r="B38" s="148" t="s">
        <v>137</v>
      </c>
      <c r="C38" s="149" t="s">
        <v>138</v>
      </c>
      <c r="D38" s="150" t="s">
        <v>91</v>
      </c>
      <c r="E38" s="151">
        <v>10</v>
      </c>
      <c r="F38" s="151">
        <v>0</v>
      </c>
      <c r="G38" s="152">
        <f t="shared" si="0"/>
        <v>0</v>
      </c>
      <c r="H38" s="153">
        <v>1E-4</v>
      </c>
      <c r="I38" s="153">
        <f t="shared" si="1"/>
        <v>1E-3</v>
      </c>
      <c r="J38" s="153">
        <v>0</v>
      </c>
      <c r="K38" s="153">
        <f t="shared" si="2"/>
        <v>0</v>
      </c>
      <c r="Q38" s="146">
        <v>2</v>
      </c>
      <c r="AA38" s="122">
        <v>12</v>
      </c>
      <c r="AB38" s="122">
        <v>0</v>
      </c>
      <c r="AC38" s="122">
        <v>31</v>
      </c>
      <c r="BB38" s="122">
        <v>2</v>
      </c>
      <c r="BC38" s="122">
        <f t="shared" si="3"/>
        <v>0</v>
      </c>
      <c r="BD38" s="122">
        <f t="shared" si="4"/>
        <v>0</v>
      </c>
      <c r="BE38" s="122">
        <f t="shared" si="5"/>
        <v>0</v>
      </c>
      <c r="BF38" s="122">
        <f t="shared" si="6"/>
        <v>0</v>
      </c>
      <c r="BG38" s="122">
        <f t="shared" si="7"/>
        <v>0</v>
      </c>
    </row>
    <row r="39" spans="1:59">
      <c r="A39" s="147">
        <v>32</v>
      </c>
      <c r="B39" s="148" t="s">
        <v>139</v>
      </c>
      <c r="C39" s="149" t="s">
        <v>140</v>
      </c>
      <c r="D39" s="150" t="s">
        <v>76</v>
      </c>
      <c r="E39" s="151">
        <v>427</v>
      </c>
      <c r="F39" s="151">
        <v>0</v>
      </c>
      <c r="G39" s="152">
        <f t="shared" si="0"/>
        <v>0</v>
      </c>
      <c r="H39" s="153">
        <v>0</v>
      </c>
      <c r="I39" s="153">
        <f t="shared" si="1"/>
        <v>0</v>
      </c>
      <c r="J39" s="153">
        <v>0</v>
      </c>
      <c r="K39" s="153">
        <f t="shared" si="2"/>
        <v>0</v>
      </c>
      <c r="Q39" s="146">
        <v>2</v>
      </c>
      <c r="AA39" s="122">
        <v>12</v>
      </c>
      <c r="AB39" s="122">
        <v>0</v>
      </c>
      <c r="AC39" s="122">
        <v>32</v>
      </c>
      <c r="BB39" s="122">
        <v>2</v>
      </c>
      <c r="BC39" s="122">
        <f t="shared" si="3"/>
        <v>0</v>
      </c>
      <c r="BD39" s="122">
        <f t="shared" si="4"/>
        <v>0</v>
      </c>
      <c r="BE39" s="122">
        <f t="shared" si="5"/>
        <v>0</v>
      </c>
      <c r="BF39" s="122">
        <f t="shared" si="6"/>
        <v>0</v>
      </c>
      <c r="BG39" s="122">
        <f t="shared" si="7"/>
        <v>0</v>
      </c>
    </row>
    <row r="40" spans="1:59">
      <c r="A40" s="147">
        <v>33</v>
      </c>
      <c r="B40" s="148" t="s">
        <v>141</v>
      </c>
      <c r="C40" s="149" t="s">
        <v>142</v>
      </c>
      <c r="D40" s="150" t="s">
        <v>91</v>
      </c>
      <c r="E40" s="151">
        <v>10</v>
      </c>
      <c r="F40" s="151">
        <v>0</v>
      </c>
      <c r="G40" s="152">
        <f t="shared" si="0"/>
        <v>0</v>
      </c>
      <c r="H40" s="153">
        <v>0</v>
      </c>
      <c r="I40" s="153">
        <f t="shared" si="1"/>
        <v>0</v>
      </c>
      <c r="J40" s="153">
        <v>0</v>
      </c>
      <c r="K40" s="153">
        <f t="shared" si="2"/>
        <v>0</v>
      </c>
      <c r="Q40" s="146">
        <v>2</v>
      </c>
      <c r="AA40" s="122">
        <v>12</v>
      </c>
      <c r="AB40" s="122">
        <v>0</v>
      </c>
      <c r="AC40" s="122">
        <v>33</v>
      </c>
      <c r="BB40" s="122">
        <v>2</v>
      </c>
      <c r="BC40" s="122">
        <f t="shared" si="3"/>
        <v>0</v>
      </c>
      <c r="BD40" s="122">
        <f t="shared" si="4"/>
        <v>0</v>
      </c>
      <c r="BE40" s="122">
        <f t="shared" si="5"/>
        <v>0</v>
      </c>
      <c r="BF40" s="122">
        <f t="shared" si="6"/>
        <v>0</v>
      </c>
      <c r="BG40" s="122">
        <f t="shared" si="7"/>
        <v>0</v>
      </c>
    </row>
    <row r="41" spans="1:59">
      <c r="A41" s="147">
        <v>34</v>
      </c>
      <c r="B41" s="148" t="s">
        <v>143</v>
      </c>
      <c r="C41" s="149" t="s">
        <v>144</v>
      </c>
      <c r="D41" s="150" t="s">
        <v>91</v>
      </c>
      <c r="E41" s="151">
        <v>427</v>
      </c>
      <c r="F41" s="151">
        <v>0</v>
      </c>
      <c r="G41" s="152">
        <f t="shared" si="0"/>
        <v>0</v>
      </c>
      <c r="H41" s="153">
        <v>0</v>
      </c>
      <c r="I41" s="153">
        <f t="shared" si="1"/>
        <v>0</v>
      </c>
      <c r="J41" s="153">
        <v>0</v>
      </c>
      <c r="K41" s="153">
        <f t="shared" si="2"/>
        <v>0</v>
      </c>
      <c r="Q41" s="146">
        <v>2</v>
      </c>
      <c r="AA41" s="122">
        <v>12</v>
      </c>
      <c r="AB41" s="122">
        <v>0</v>
      </c>
      <c r="AC41" s="122">
        <v>34</v>
      </c>
      <c r="BB41" s="122">
        <v>2</v>
      </c>
      <c r="BC41" s="122">
        <f t="shared" si="3"/>
        <v>0</v>
      </c>
      <c r="BD41" s="122">
        <f t="shared" si="4"/>
        <v>0</v>
      </c>
      <c r="BE41" s="122">
        <f t="shared" si="5"/>
        <v>0</v>
      </c>
      <c r="BF41" s="122">
        <f t="shared" si="6"/>
        <v>0</v>
      </c>
      <c r="BG41" s="122">
        <f t="shared" si="7"/>
        <v>0</v>
      </c>
    </row>
    <row r="42" spans="1:59">
      <c r="A42" s="147">
        <v>35</v>
      </c>
      <c r="B42" s="148" t="s">
        <v>145</v>
      </c>
      <c r="C42" s="149" t="s">
        <v>146</v>
      </c>
      <c r="D42" s="150" t="s">
        <v>147</v>
      </c>
      <c r="E42" s="151">
        <v>5.92</v>
      </c>
      <c r="F42" s="151">
        <v>0</v>
      </c>
      <c r="G42" s="152">
        <f t="shared" si="0"/>
        <v>0</v>
      </c>
      <c r="H42" s="153">
        <v>0</v>
      </c>
      <c r="I42" s="153">
        <f t="shared" si="1"/>
        <v>0</v>
      </c>
      <c r="J42" s="153">
        <v>0</v>
      </c>
      <c r="K42" s="153">
        <f t="shared" si="2"/>
        <v>0</v>
      </c>
      <c r="Q42" s="146">
        <v>2</v>
      </c>
      <c r="AA42" s="122">
        <v>12</v>
      </c>
      <c r="AB42" s="122">
        <v>0</v>
      </c>
      <c r="AC42" s="122">
        <v>35</v>
      </c>
      <c r="BB42" s="122">
        <v>2</v>
      </c>
      <c r="BC42" s="122">
        <f t="shared" si="3"/>
        <v>0</v>
      </c>
      <c r="BD42" s="122">
        <f t="shared" si="4"/>
        <v>0</v>
      </c>
      <c r="BE42" s="122">
        <f t="shared" si="5"/>
        <v>0</v>
      </c>
      <c r="BF42" s="122">
        <f t="shared" si="6"/>
        <v>0</v>
      </c>
      <c r="BG42" s="122">
        <f t="shared" si="7"/>
        <v>0</v>
      </c>
    </row>
    <row r="43" spans="1:59">
      <c r="A43" s="154"/>
      <c r="B43" s="155" t="s">
        <v>69</v>
      </c>
      <c r="C43" s="156" t="str">
        <f>CONCATENATE(B7," ",C7)</f>
        <v>723 Vnitřní plynovod</v>
      </c>
      <c r="D43" s="154"/>
      <c r="E43" s="157"/>
      <c r="F43" s="157"/>
      <c r="G43" s="158">
        <f>SUM(G7:G42)</f>
        <v>0</v>
      </c>
      <c r="H43" s="159"/>
      <c r="I43" s="160">
        <f>SUM(I7:I42)</f>
        <v>94.143030000000024</v>
      </c>
      <c r="J43" s="159"/>
      <c r="K43" s="160">
        <f>SUM(K7:K42)</f>
        <v>0</v>
      </c>
      <c r="Q43" s="146">
        <v>4</v>
      </c>
      <c r="BC43" s="161">
        <f>SUM(BC7:BC42)</f>
        <v>0</v>
      </c>
      <c r="BD43" s="161">
        <f>SUM(BD7:BD42)</f>
        <v>0</v>
      </c>
      <c r="BE43" s="161">
        <f>SUM(BE7:BE42)</f>
        <v>0</v>
      </c>
      <c r="BF43" s="161">
        <f>SUM(BF7:BF42)</f>
        <v>0</v>
      </c>
      <c r="BG43" s="161">
        <f>SUM(BG7:BG42)</f>
        <v>0</v>
      </c>
    </row>
    <row r="44" spans="1:59">
      <c r="A44" s="139" t="s">
        <v>68</v>
      </c>
      <c r="B44" s="140" t="s">
        <v>148</v>
      </c>
      <c r="C44" s="141" t="s">
        <v>149</v>
      </c>
      <c r="D44" s="142"/>
      <c r="E44" s="143"/>
      <c r="F44" s="143"/>
      <c r="G44" s="144"/>
      <c r="H44" s="145"/>
      <c r="I44" s="145"/>
      <c r="J44" s="145"/>
      <c r="K44" s="145"/>
      <c r="Q44" s="146">
        <v>1</v>
      </c>
    </row>
    <row r="45" spans="1:59">
      <c r="A45" s="147">
        <v>36</v>
      </c>
      <c r="B45" s="148" t="s">
        <v>150</v>
      </c>
      <c r="C45" s="149" t="s">
        <v>151</v>
      </c>
      <c r="D45" s="150" t="s">
        <v>152</v>
      </c>
      <c r="E45" s="151">
        <v>850</v>
      </c>
      <c r="F45" s="151">
        <v>0</v>
      </c>
      <c r="G45" s="152">
        <f>E45*F45</f>
        <v>0</v>
      </c>
      <c r="H45" s="153">
        <v>1.4999999999999999E-4</v>
      </c>
      <c r="I45" s="153">
        <f>E45*H45</f>
        <v>0.1275</v>
      </c>
      <c r="J45" s="153">
        <v>0</v>
      </c>
      <c r="K45" s="153">
        <f>E45*J45</f>
        <v>0</v>
      </c>
      <c r="Q45" s="146">
        <v>2</v>
      </c>
      <c r="AA45" s="122">
        <v>12</v>
      </c>
      <c r="AB45" s="122">
        <v>0</v>
      </c>
      <c r="AC45" s="122">
        <v>36</v>
      </c>
      <c r="BB45" s="122">
        <v>2</v>
      </c>
      <c r="BC45" s="122">
        <f>IF(BB45=1,G45,0)</f>
        <v>0</v>
      </c>
      <c r="BD45" s="122">
        <f>IF(BB45=2,G45,0)</f>
        <v>0</v>
      </c>
      <c r="BE45" s="122">
        <f>IF(BB45=3,G45,0)</f>
        <v>0</v>
      </c>
      <c r="BF45" s="122">
        <f>IF(BB45=4,G45,0)</f>
        <v>0</v>
      </c>
      <c r="BG45" s="122">
        <f>IF(BB45=5,G45,0)</f>
        <v>0</v>
      </c>
    </row>
    <row r="46" spans="1:59">
      <c r="A46" s="147">
        <v>37</v>
      </c>
      <c r="B46" s="148" t="s">
        <v>153</v>
      </c>
      <c r="C46" s="149" t="s">
        <v>154</v>
      </c>
      <c r="D46" s="150" t="s">
        <v>91</v>
      </c>
      <c r="E46" s="151">
        <v>2000</v>
      </c>
      <c r="F46" s="151">
        <v>0</v>
      </c>
      <c r="G46" s="152">
        <f>E46*F46</f>
        <v>0</v>
      </c>
      <c r="H46" s="153">
        <v>3.0000000000000001E-5</v>
      </c>
      <c r="I46" s="153">
        <f>E46*H46</f>
        <v>6.0000000000000005E-2</v>
      </c>
      <c r="J46" s="153">
        <v>0</v>
      </c>
      <c r="K46" s="153">
        <f>E46*J46</f>
        <v>0</v>
      </c>
      <c r="Q46" s="146">
        <v>2</v>
      </c>
      <c r="AA46" s="122">
        <v>12</v>
      </c>
      <c r="AB46" s="122">
        <v>1</v>
      </c>
      <c r="AC46" s="122">
        <v>37</v>
      </c>
      <c r="BB46" s="122">
        <v>2</v>
      </c>
      <c r="BC46" s="122">
        <f>IF(BB46=1,G46,0)</f>
        <v>0</v>
      </c>
      <c r="BD46" s="122">
        <f>IF(BB46=2,G46,0)</f>
        <v>0</v>
      </c>
      <c r="BE46" s="122">
        <f>IF(BB46=3,G46,0)</f>
        <v>0</v>
      </c>
      <c r="BF46" s="122">
        <f>IF(BB46=4,G46,0)</f>
        <v>0</v>
      </c>
      <c r="BG46" s="122">
        <f>IF(BB46=5,G46,0)</f>
        <v>0</v>
      </c>
    </row>
    <row r="47" spans="1:59">
      <c r="A47" s="147">
        <v>38</v>
      </c>
      <c r="B47" s="148" t="s">
        <v>155</v>
      </c>
      <c r="C47" s="149" t="s">
        <v>156</v>
      </c>
      <c r="D47" s="150" t="s">
        <v>152</v>
      </c>
      <c r="E47" s="151">
        <v>850</v>
      </c>
      <c r="F47" s="151">
        <v>0</v>
      </c>
      <c r="G47" s="152">
        <f>E47*F47</f>
        <v>0</v>
      </c>
      <c r="H47" s="153">
        <v>6.0000000000000002E-5</v>
      </c>
      <c r="I47" s="153">
        <f>E47*H47</f>
        <v>5.1000000000000004E-2</v>
      </c>
      <c r="J47" s="153">
        <v>0</v>
      </c>
      <c r="K47" s="153">
        <f>E47*J47</f>
        <v>0</v>
      </c>
      <c r="Q47" s="146">
        <v>2</v>
      </c>
      <c r="AA47" s="122">
        <v>12</v>
      </c>
      <c r="AB47" s="122">
        <v>0</v>
      </c>
      <c r="AC47" s="122">
        <v>38</v>
      </c>
      <c r="BB47" s="122">
        <v>2</v>
      </c>
      <c r="BC47" s="122">
        <f>IF(BB47=1,G47,0)</f>
        <v>0</v>
      </c>
      <c r="BD47" s="122">
        <f>IF(BB47=2,G47,0)</f>
        <v>0</v>
      </c>
      <c r="BE47" s="122">
        <f>IF(BB47=3,G47,0)</f>
        <v>0</v>
      </c>
      <c r="BF47" s="122">
        <f>IF(BB47=4,G47,0)</f>
        <v>0</v>
      </c>
      <c r="BG47" s="122">
        <f>IF(BB47=5,G47,0)</f>
        <v>0</v>
      </c>
    </row>
    <row r="48" spans="1:59">
      <c r="A48" s="154"/>
      <c r="B48" s="155" t="s">
        <v>69</v>
      </c>
      <c r="C48" s="156" t="str">
        <f>CONCATENATE(B44," ",C44)</f>
        <v>767 Konstrukce zámečnické</v>
      </c>
      <c r="D48" s="154"/>
      <c r="E48" s="157"/>
      <c r="F48" s="157"/>
      <c r="G48" s="158">
        <f>SUM(G44:G47)</f>
        <v>0</v>
      </c>
      <c r="H48" s="159"/>
      <c r="I48" s="160">
        <f>SUM(I44:I47)</f>
        <v>0.23849999999999999</v>
      </c>
      <c r="J48" s="159"/>
      <c r="K48" s="160">
        <f>SUM(K44:K47)</f>
        <v>0</v>
      </c>
      <c r="Q48" s="146">
        <v>4</v>
      </c>
      <c r="BC48" s="161">
        <f>SUM(BC44:BC47)</f>
        <v>0</v>
      </c>
      <c r="BD48" s="161">
        <f>SUM(BD44:BD47)</f>
        <v>0</v>
      </c>
      <c r="BE48" s="161">
        <f>SUM(BE44:BE47)</f>
        <v>0</v>
      </c>
      <c r="BF48" s="161">
        <f>SUM(BF44:BF47)</f>
        <v>0</v>
      </c>
      <c r="BG48" s="161">
        <f>SUM(BG44:BG47)</f>
        <v>0</v>
      </c>
    </row>
    <row r="49" spans="1:59">
      <c r="A49" s="139" t="s">
        <v>68</v>
      </c>
      <c r="B49" s="140" t="s">
        <v>157</v>
      </c>
      <c r="C49" s="141" t="s">
        <v>158</v>
      </c>
      <c r="D49" s="142"/>
      <c r="E49" s="143"/>
      <c r="F49" s="143"/>
      <c r="G49" s="144"/>
      <c r="H49" s="145"/>
      <c r="I49" s="145"/>
      <c r="J49" s="145"/>
      <c r="K49" s="145"/>
      <c r="Q49" s="146">
        <v>1</v>
      </c>
    </row>
    <row r="50" spans="1:59">
      <c r="A50" s="147">
        <v>39</v>
      </c>
      <c r="B50" s="148" t="s">
        <v>159</v>
      </c>
      <c r="C50" s="149" t="s">
        <v>160</v>
      </c>
      <c r="D50" s="150" t="s">
        <v>76</v>
      </c>
      <c r="E50" s="151">
        <v>259</v>
      </c>
      <c r="F50" s="151">
        <v>0</v>
      </c>
      <c r="G50" s="152">
        <f>E50*F50</f>
        <v>0</v>
      </c>
      <c r="H50" s="153">
        <v>9.0000000000000006E-5</v>
      </c>
      <c r="I50" s="153">
        <f>E50*H50</f>
        <v>2.3310000000000001E-2</v>
      </c>
      <c r="J50" s="153">
        <v>0</v>
      </c>
      <c r="K50" s="153">
        <f>E50*J50</f>
        <v>0</v>
      </c>
      <c r="Q50" s="146">
        <v>2</v>
      </c>
      <c r="AA50" s="122">
        <v>12</v>
      </c>
      <c r="AB50" s="122">
        <v>0</v>
      </c>
      <c r="AC50" s="122">
        <v>39</v>
      </c>
      <c r="BB50" s="122">
        <v>2</v>
      </c>
      <c r="BC50" s="122">
        <f>IF(BB50=1,G50,0)</f>
        <v>0</v>
      </c>
      <c r="BD50" s="122">
        <f>IF(BB50=2,G50,0)</f>
        <v>0</v>
      </c>
      <c r="BE50" s="122">
        <f>IF(BB50=3,G50,0)</f>
        <v>0</v>
      </c>
      <c r="BF50" s="122">
        <f>IF(BB50=4,G50,0)</f>
        <v>0</v>
      </c>
      <c r="BG50" s="122">
        <f>IF(BB50=5,G50,0)</f>
        <v>0</v>
      </c>
    </row>
    <row r="51" spans="1:59">
      <c r="A51" s="147">
        <v>40</v>
      </c>
      <c r="B51" s="148" t="s">
        <v>161</v>
      </c>
      <c r="C51" s="149" t="s">
        <v>162</v>
      </c>
      <c r="D51" s="150" t="s">
        <v>76</v>
      </c>
      <c r="E51" s="151">
        <v>214</v>
      </c>
      <c r="F51" s="151">
        <v>0</v>
      </c>
      <c r="G51" s="152">
        <f>E51*F51</f>
        <v>0</v>
      </c>
      <c r="H51" s="153">
        <v>1.9000000000000001E-4</v>
      </c>
      <c r="I51" s="153">
        <f>E51*H51</f>
        <v>4.0660000000000002E-2</v>
      </c>
      <c r="J51" s="153">
        <v>0</v>
      </c>
      <c r="K51" s="153">
        <f>E51*J51</f>
        <v>0</v>
      </c>
      <c r="Q51" s="146">
        <v>2</v>
      </c>
      <c r="AA51" s="122">
        <v>12</v>
      </c>
      <c r="AB51" s="122">
        <v>0</v>
      </c>
      <c r="AC51" s="122">
        <v>40</v>
      </c>
      <c r="BB51" s="122">
        <v>2</v>
      </c>
      <c r="BC51" s="122">
        <f>IF(BB51=1,G51,0)</f>
        <v>0</v>
      </c>
      <c r="BD51" s="122">
        <f>IF(BB51=2,G51,0)</f>
        <v>0</v>
      </c>
      <c r="BE51" s="122">
        <f>IF(BB51=3,G51,0)</f>
        <v>0</v>
      </c>
      <c r="BF51" s="122">
        <f>IF(BB51=4,G51,0)</f>
        <v>0</v>
      </c>
      <c r="BG51" s="122">
        <f>IF(BB51=5,G51,0)</f>
        <v>0</v>
      </c>
    </row>
    <row r="52" spans="1:59">
      <c r="A52" s="154"/>
      <c r="B52" s="155" t="s">
        <v>69</v>
      </c>
      <c r="C52" s="156" t="str">
        <f>CONCATENATE(B49," ",C49)</f>
        <v>783 Nátěry</v>
      </c>
      <c r="D52" s="154"/>
      <c r="E52" s="157"/>
      <c r="F52" s="157"/>
      <c r="G52" s="158">
        <f>SUM(G49:G51)</f>
        <v>0</v>
      </c>
      <c r="H52" s="159"/>
      <c r="I52" s="160">
        <f>SUM(I49:I51)</f>
        <v>6.3969999999999999E-2</v>
      </c>
      <c r="J52" s="159"/>
      <c r="K52" s="160">
        <f>SUM(K49:K51)</f>
        <v>0</v>
      </c>
      <c r="Q52" s="146">
        <v>4</v>
      </c>
      <c r="BC52" s="161">
        <f>SUM(BC49:BC51)</f>
        <v>0</v>
      </c>
      <c r="BD52" s="161">
        <f>SUM(BD49:BD51)</f>
        <v>0</v>
      </c>
      <c r="BE52" s="161">
        <f>SUM(BE49:BE51)</f>
        <v>0</v>
      </c>
      <c r="BF52" s="161">
        <f>SUM(BF49:BF51)</f>
        <v>0</v>
      </c>
      <c r="BG52" s="161">
        <f>SUM(BG49:BG51)</f>
        <v>0</v>
      </c>
    </row>
    <row r="53" spans="1:59">
      <c r="A53" s="139" t="s">
        <v>68</v>
      </c>
      <c r="B53" s="140" t="s">
        <v>163</v>
      </c>
      <c r="C53" s="141" t="s">
        <v>164</v>
      </c>
      <c r="D53" s="142"/>
      <c r="E53" s="143"/>
      <c r="F53" s="143"/>
      <c r="G53" s="144"/>
      <c r="H53" s="145"/>
      <c r="I53" s="145"/>
      <c r="J53" s="145"/>
      <c r="K53" s="145"/>
      <c r="Q53" s="146">
        <v>1</v>
      </c>
    </row>
    <row r="54" spans="1:59">
      <c r="A54" s="147">
        <v>41</v>
      </c>
      <c r="B54" s="148" t="s">
        <v>165</v>
      </c>
      <c r="C54" s="149" t="s">
        <v>166</v>
      </c>
      <c r="D54" s="150" t="s">
        <v>76</v>
      </c>
      <c r="E54" s="151">
        <v>200</v>
      </c>
      <c r="F54" s="151">
        <v>0</v>
      </c>
      <c r="G54" s="152">
        <f>E54*F54</f>
        <v>0</v>
      </c>
      <c r="H54" s="153">
        <v>1.5900000000000001E-3</v>
      </c>
      <c r="I54" s="153">
        <f>E54*H54</f>
        <v>0.318</v>
      </c>
      <c r="J54" s="153">
        <v>0</v>
      </c>
      <c r="K54" s="153">
        <f>E54*J54</f>
        <v>0</v>
      </c>
      <c r="Q54" s="146">
        <v>2</v>
      </c>
      <c r="AA54" s="122">
        <v>12</v>
      </c>
      <c r="AB54" s="122">
        <v>0</v>
      </c>
      <c r="AC54" s="122">
        <v>41</v>
      </c>
      <c r="BB54" s="122">
        <v>4</v>
      </c>
      <c r="BC54" s="122">
        <f>IF(BB54=1,G54,0)</f>
        <v>0</v>
      </c>
      <c r="BD54" s="122">
        <f>IF(BB54=2,G54,0)</f>
        <v>0</v>
      </c>
      <c r="BE54" s="122">
        <f>IF(BB54=3,G54,0)</f>
        <v>0</v>
      </c>
      <c r="BF54" s="122">
        <f>IF(BB54=4,G54,0)</f>
        <v>0</v>
      </c>
      <c r="BG54" s="122">
        <f>IF(BB54=5,G54,0)</f>
        <v>0</v>
      </c>
    </row>
    <row r="55" spans="1:59">
      <c r="A55" s="154"/>
      <c r="B55" s="155" t="s">
        <v>69</v>
      </c>
      <c r="C55" s="156" t="str">
        <f>CONCATENATE(B53," ",C53)</f>
        <v>M22 Montáž sdělovací a zabezp.tech</v>
      </c>
      <c r="D55" s="154"/>
      <c r="E55" s="157"/>
      <c r="F55" s="157"/>
      <c r="G55" s="158">
        <f>SUM(G53:G54)</f>
        <v>0</v>
      </c>
      <c r="H55" s="159"/>
      <c r="I55" s="160">
        <f>SUM(I53:I54)</f>
        <v>0.318</v>
      </c>
      <c r="J55" s="159"/>
      <c r="K55" s="160">
        <f>SUM(K53:K54)</f>
        <v>0</v>
      </c>
      <c r="Q55" s="146">
        <v>4</v>
      </c>
      <c r="BC55" s="161">
        <f>SUM(BC53:BC54)</f>
        <v>0</v>
      </c>
      <c r="BD55" s="161">
        <f>SUM(BD53:BD54)</f>
        <v>0</v>
      </c>
      <c r="BE55" s="161">
        <f>SUM(BE53:BE54)</f>
        <v>0</v>
      </c>
      <c r="BF55" s="161">
        <f>SUM(BF53:BF54)</f>
        <v>0</v>
      </c>
      <c r="BG55" s="161">
        <f>SUM(BG53:BG54)</f>
        <v>0</v>
      </c>
    </row>
    <row r="56" spans="1:59">
      <c r="A56" s="139" t="s">
        <v>68</v>
      </c>
      <c r="B56" s="140" t="s">
        <v>167</v>
      </c>
      <c r="C56" s="141" t="s">
        <v>168</v>
      </c>
      <c r="D56" s="142"/>
      <c r="E56" s="143"/>
      <c r="F56" s="143"/>
      <c r="G56" s="144"/>
      <c r="H56" s="145"/>
      <c r="I56" s="145"/>
      <c r="J56" s="145"/>
      <c r="K56" s="145"/>
      <c r="Q56" s="146">
        <v>1</v>
      </c>
    </row>
    <row r="57" spans="1:59" ht="25.5">
      <c r="A57" s="147">
        <v>42</v>
      </c>
      <c r="B57" s="148" t="s">
        <v>169</v>
      </c>
      <c r="C57" s="149" t="s">
        <v>170</v>
      </c>
      <c r="D57" s="150" t="s">
        <v>76</v>
      </c>
      <c r="E57" s="151">
        <v>475</v>
      </c>
      <c r="F57" s="151">
        <v>0</v>
      </c>
      <c r="G57" s="152">
        <f>E57*F57</f>
        <v>0</v>
      </c>
      <c r="H57" s="153">
        <v>0</v>
      </c>
      <c r="I57" s="153">
        <f>E57*H57</f>
        <v>0</v>
      </c>
      <c r="J57" s="153">
        <v>0</v>
      </c>
      <c r="K57" s="153">
        <f>E57*J57</f>
        <v>0</v>
      </c>
      <c r="Q57" s="146">
        <v>2</v>
      </c>
      <c r="AA57" s="122">
        <v>12</v>
      </c>
      <c r="AB57" s="122">
        <v>0</v>
      </c>
      <c r="AC57" s="122">
        <v>42</v>
      </c>
      <c r="BB57" s="122">
        <v>4</v>
      </c>
      <c r="BC57" s="122">
        <f>IF(BB57=1,G57,0)</f>
        <v>0</v>
      </c>
      <c r="BD57" s="122">
        <f>IF(BB57=2,G57,0)</f>
        <v>0</v>
      </c>
      <c r="BE57" s="122">
        <f>IF(BB57=3,G57,0)</f>
        <v>0</v>
      </c>
      <c r="BF57" s="122">
        <f>IF(BB57=4,G57,0)</f>
        <v>0</v>
      </c>
      <c r="BG57" s="122">
        <f>IF(BB57=5,G57,0)</f>
        <v>0</v>
      </c>
    </row>
    <row r="58" spans="1:59">
      <c r="A58" s="147">
        <v>43</v>
      </c>
      <c r="B58" s="148" t="s">
        <v>171</v>
      </c>
      <c r="C58" s="149" t="s">
        <v>172</v>
      </c>
      <c r="D58" s="150" t="s">
        <v>152</v>
      </c>
      <c r="E58" s="151">
        <v>850</v>
      </c>
      <c r="F58" s="151">
        <v>0</v>
      </c>
      <c r="G58" s="152">
        <f>E58*F58</f>
        <v>0</v>
      </c>
      <c r="H58" s="153">
        <v>8.0000000000000007E-5</v>
      </c>
      <c r="I58" s="153">
        <f>E58*H58</f>
        <v>6.8000000000000005E-2</v>
      </c>
      <c r="J58" s="153">
        <v>0</v>
      </c>
      <c r="K58" s="153">
        <f>E58*J58</f>
        <v>0</v>
      </c>
      <c r="Q58" s="146">
        <v>2</v>
      </c>
      <c r="AA58" s="122">
        <v>12</v>
      </c>
      <c r="AB58" s="122">
        <v>0</v>
      </c>
      <c r="AC58" s="122">
        <v>43</v>
      </c>
      <c r="BB58" s="122">
        <v>4</v>
      </c>
      <c r="BC58" s="122">
        <f>IF(BB58=1,G58,0)</f>
        <v>0</v>
      </c>
      <c r="BD58" s="122">
        <f>IF(BB58=2,G58,0)</f>
        <v>0</v>
      </c>
      <c r="BE58" s="122">
        <f>IF(BB58=3,G58,0)</f>
        <v>0</v>
      </c>
      <c r="BF58" s="122">
        <f>IF(BB58=4,G58,0)</f>
        <v>0</v>
      </c>
      <c r="BG58" s="122">
        <f>IF(BB58=5,G58,0)</f>
        <v>0</v>
      </c>
    </row>
    <row r="59" spans="1:59">
      <c r="A59" s="154"/>
      <c r="B59" s="155" t="s">
        <v>69</v>
      </c>
      <c r="C59" s="156" t="str">
        <f>CONCATENATE(B56," ",C56)</f>
        <v>M23 Montáže potrubí</v>
      </c>
      <c r="D59" s="154"/>
      <c r="E59" s="157"/>
      <c r="F59" s="157"/>
      <c r="G59" s="158">
        <f>SUM(G56:G58)</f>
        <v>0</v>
      </c>
      <c r="H59" s="159"/>
      <c r="I59" s="160">
        <f>SUM(I56:I58)</f>
        <v>6.8000000000000005E-2</v>
      </c>
      <c r="J59" s="159"/>
      <c r="K59" s="160">
        <f>SUM(K56:K58)</f>
        <v>0</v>
      </c>
      <c r="Q59" s="146">
        <v>4</v>
      </c>
      <c r="BC59" s="161">
        <f>SUM(BC56:BC58)</f>
        <v>0</v>
      </c>
      <c r="BD59" s="161">
        <f>SUM(BD56:BD58)</f>
        <v>0</v>
      </c>
      <c r="BE59" s="161">
        <f>SUM(BE56:BE58)</f>
        <v>0</v>
      </c>
      <c r="BF59" s="161">
        <f>SUM(BF56:BF58)</f>
        <v>0</v>
      </c>
      <c r="BG59" s="161">
        <f>SUM(BG56:BG58)</f>
        <v>0</v>
      </c>
    </row>
    <row r="60" spans="1:59">
      <c r="E60" s="122"/>
    </row>
    <row r="61" spans="1:59">
      <c r="E61" s="122"/>
    </row>
    <row r="62" spans="1:59">
      <c r="E62" s="122"/>
    </row>
    <row r="63" spans="1:59">
      <c r="E63" s="122"/>
    </row>
    <row r="64" spans="1:59">
      <c r="E64" s="122"/>
    </row>
    <row r="65" spans="5:5">
      <c r="E65" s="122"/>
    </row>
    <row r="66" spans="5:5">
      <c r="E66" s="122"/>
    </row>
    <row r="67" spans="5:5">
      <c r="E67" s="122"/>
    </row>
    <row r="68" spans="5:5">
      <c r="E68" s="122"/>
    </row>
    <row r="69" spans="5:5">
      <c r="E69" s="122"/>
    </row>
    <row r="70" spans="5:5">
      <c r="E70" s="122"/>
    </row>
    <row r="71" spans="5:5">
      <c r="E71" s="122"/>
    </row>
    <row r="72" spans="5:5">
      <c r="E72" s="122"/>
    </row>
    <row r="73" spans="5:5">
      <c r="E73" s="122"/>
    </row>
    <row r="74" spans="5:5">
      <c r="E74" s="122"/>
    </row>
    <row r="75" spans="5:5">
      <c r="E75" s="122"/>
    </row>
    <row r="76" spans="5:5">
      <c r="E76" s="122"/>
    </row>
    <row r="77" spans="5:5">
      <c r="E77" s="122"/>
    </row>
    <row r="78" spans="5:5">
      <c r="E78" s="122"/>
    </row>
    <row r="79" spans="5:5">
      <c r="E79" s="122"/>
    </row>
    <row r="80" spans="5:5">
      <c r="E80" s="122"/>
    </row>
    <row r="81" spans="1:7">
      <c r="E81" s="122"/>
    </row>
    <row r="82" spans="1:7">
      <c r="E82" s="122"/>
    </row>
    <row r="83" spans="1:7">
      <c r="A83" s="162"/>
      <c r="B83" s="162"/>
      <c r="C83" s="162"/>
      <c r="D83" s="162"/>
      <c r="E83" s="162"/>
      <c r="F83" s="162"/>
      <c r="G83" s="162"/>
    </row>
    <row r="84" spans="1:7">
      <c r="A84" s="162"/>
      <c r="B84" s="162"/>
      <c r="C84" s="162"/>
      <c r="D84" s="162"/>
      <c r="E84" s="162"/>
      <c r="F84" s="162"/>
      <c r="G84" s="162"/>
    </row>
    <row r="85" spans="1:7">
      <c r="A85" s="162"/>
      <c r="B85" s="162"/>
      <c r="C85" s="162"/>
      <c r="D85" s="162"/>
      <c r="E85" s="162"/>
      <c r="F85" s="162"/>
      <c r="G85" s="162"/>
    </row>
    <row r="86" spans="1:7">
      <c r="A86" s="162"/>
      <c r="B86" s="162"/>
      <c r="C86" s="162"/>
      <c r="D86" s="162"/>
      <c r="E86" s="162"/>
      <c r="F86" s="162"/>
      <c r="G86" s="162"/>
    </row>
    <row r="87" spans="1:7">
      <c r="E87" s="122"/>
    </row>
    <row r="88" spans="1:7">
      <c r="E88" s="122"/>
    </row>
    <row r="89" spans="1:7">
      <c r="E89" s="122"/>
    </row>
    <row r="90" spans="1:7">
      <c r="E90" s="122"/>
    </row>
    <row r="91" spans="1:7">
      <c r="E91" s="122"/>
    </row>
    <row r="92" spans="1:7">
      <c r="E92" s="122"/>
    </row>
    <row r="93" spans="1:7">
      <c r="E93" s="122"/>
    </row>
    <row r="94" spans="1:7">
      <c r="E94" s="122"/>
    </row>
    <row r="95" spans="1:7">
      <c r="E95" s="122"/>
    </row>
    <row r="96" spans="1:7">
      <c r="E96" s="122"/>
    </row>
    <row r="97" spans="1:5">
      <c r="E97" s="122"/>
    </row>
    <row r="98" spans="1:5">
      <c r="E98" s="122"/>
    </row>
    <row r="99" spans="1:5">
      <c r="E99" s="122"/>
    </row>
    <row r="100" spans="1:5">
      <c r="E100" s="122"/>
    </row>
    <row r="101" spans="1:5">
      <c r="E101" s="122"/>
    </row>
    <row r="102" spans="1:5">
      <c r="E102" s="122"/>
    </row>
    <row r="103" spans="1:5">
      <c r="E103" s="122"/>
    </row>
    <row r="104" spans="1:5">
      <c r="E104" s="122"/>
    </row>
    <row r="105" spans="1:5">
      <c r="E105" s="122"/>
    </row>
    <row r="106" spans="1:5">
      <c r="E106" s="122"/>
    </row>
    <row r="107" spans="1:5">
      <c r="E107" s="122"/>
    </row>
    <row r="108" spans="1:5">
      <c r="E108" s="122"/>
    </row>
    <row r="109" spans="1:5">
      <c r="E109" s="122"/>
    </row>
    <row r="110" spans="1:5">
      <c r="E110" s="122"/>
    </row>
    <row r="111" spans="1:5">
      <c r="E111" s="122"/>
    </row>
    <row r="112" spans="1:5">
      <c r="A112" s="163"/>
      <c r="B112" s="163"/>
    </row>
    <row r="113" spans="1:7">
      <c r="A113" s="162"/>
      <c r="B113" s="162"/>
      <c r="C113" s="165"/>
      <c r="D113" s="165"/>
      <c r="E113" s="166"/>
      <c r="F113" s="165"/>
      <c r="G113" s="167"/>
    </row>
    <row r="114" spans="1:7">
      <c r="A114" s="168"/>
      <c r="B114" s="168"/>
      <c r="C114" s="162"/>
      <c r="D114" s="162"/>
      <c r="E114" s="169"/>
      <c r="F114" s="162"/>
      <c r="G114" s="162"/>
    </row>
    <row r="115" spans="1:7">
      <c r="A115" s="162"/>
      <c r="B115" s="162"/>
      <c r="C115" s="162"/>
      <c r="D115" s="162"/>
      <c r="E115" s="169"/>
      <c r="F115" s="162"/>
      <c r="G115" s="162"/>
    </row>
    <row r="116" spans="1:7">
      <c r="A116" s="162"/>
      <c r="B116" s="162"/>
      <c r="C116" s="162"/>
      <c r="D116" s="162"/>
      <c r="E116" s="169"/>
      <c r="F116" s="162"/>
      <c r="G116" s="162"/>
    </row>
    <row r="117" spans="1:7">
      <c r="A117" s="162"/>
      <c r="B117" s="162"/>
      <c r="C117" s="162"/>
      <c r="D117" s="162"/>
      <c r="E117" s="169"/>
      <c r="F117" s="162"/>
      <c r="G117" s="162"/>
    </row>
    <row r="118" spans="1:7">
      <c r="A118" s="162"/>
      <c r="B118" s="162"/>
      <c r="C118" s="162"/>
      <c r="D118" s="162"/>
      <c r="E118" s="169"/>
      <c r="F118" s="162"/>
      <c r="G118" s="162"/>
    </row>
    <row r="119" spans="1:7">
      <c r="A119" s="162"/>
      <c r="B119" s="162"/>
      <c r="C119" s="162"/>
      <c r="D119" s="162"/>
      <c r="E119" s="169"/>
      <c r="F119" s="162"/>
      <c r="G119" s="162"/>
    </row>
    <row r="120" spans="1:7">
      <c r="A120" s="162"/>
      <c r="B120" s="162"/>
      <c r="C120" s="162"/>
      <c r="D120" s="162"/>
      <c r="E120" s="169"/>
      <c r="F120" s="162"/>
      <c r="G120" s="162"/>
    </row>
    <row r="121" spans="1:7">
      <c r="A121" s="162"/>
      <c r="B121" s="162"/>
      <c r="C121" s="162"/>
      <c r="D121" s="162"/>
      <c r="E121" s="169"/>
      <c r="F121" s="162"/>
      <c r="G121" s="162"/>
    </row>
    <row r="122" spans="1:7">
      <c r="A122" s="162"/>
      <c r="B122" s="162"/>
      <c r="C122" s="162"/>
      <c r="D122" s="162"/>
      <c r="E122" s="169"/>
      <c r="F122" s="162"/>
      <c r="G122" s="162"/>
    </row>
    <row r="123" spans="1:7">
      <c r="A123" s="162"/>
      <c r="B123" s="162"/>
      <c r="C123" s="162"/>
      <c r="D123" s="162"/>
      <c r="E123" s="169"/>
      <c r="F123" s="162"/>
      <c r="G123" s="162"/>
    </row>
    <row r="124" spans="1:7">
      <c r="A124" s="162"/>
      <c r="B124" s="162"/>
      <c r="C124" s="162"/>
      <c r="D124" s="162"/>
      <c r="E124" s="169"/>
      <c r="F124" s="162"/>
      <c r="G124" s="162"/>
    </row>
    <row r="125" spans="1:7">
      <c r="A125" s="162"/>
      <c r="B125" s="162"/>
      <c r="C125" s="162"/>
      <c r="D125" s="162"/>
      <c r="E125" s="169"/>
      <c r="F125" s="162"/>
      <c r="G125" s="162"/>
    </row>
    <row r="126" spans="1:7">
      <c r="A126" s="162"/>
      <c r="B126" s="162"/>
      <c r="C126" s="162"/>
      <c r="D126" s="162"/>
      <c r="E126" s="169"/>
      <c r="F126" s="162"/>
      <c r="G126" s="162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2017-09-12T13:59:49Z</dcterms:created>
  <dcterms:modified xsi:type="dcterms:W3CDTF">2017-10-12T11:11:42Z</dcterms:modified>
</cp:coreProperties>
</file>